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9.xml.rels" ContentType="application/vnd.openxmlformats-package.relationships+xml"/>
  <Override PartName="/xl/worksheets/_rels/sheet4.xml.rels" ContentType="application/vnd.openxmlformats-package.relationships+xml"/>
  <Override PartName="/xl/worksheets/_rels/sheet20.xml.rels" ContentType="application/vnd.openxmlformats-package.relationships+xml"/>
  <Override PartName="/xl/worksheets/_rels/sheet18.xml.rels" ContentType="application/vnd.openxmlformats-package.relationships+xml"/>
  <Override PartName="/xl/worksheets/_rels/sheet3.xml.rels" ContentType="application/vnd.openxmlformats-package.relationships+xml"/>
  <Override PartName="/xl/worksheets/_rels/sheet17.xml.rels" ContentType="application/vnd.openxmlformats-package.relationships+xml"/>
  <Override PartName="/xl/worksheets/_rels/sheet2.xml.rels" ContentType="application/vnd.openxmlformats-package.relationships+xml"/>
  <Override PartName="/xl/worksheets/_rels/sheet16.xml.rels" ContentType="application/vnd.openxmlformats-package.relationships+xml"/>
  <Override PartName="/xl/worksheets/_rels/sheet1.xml.rels" ContentType="application/vnd.openxmlformats-package.relationships+xml"/>
  <Override PartName="/xl/worksheets/_rels/sheet32.xml.rels" ContentType="application/vnd.openxmlformats-package.relationships+xml"/>
  <Override PartName="/xl/worksheets/_rels/sheet31.xml.rels" ContentType="application/vnd.openxmlformats-package.relationships+xml"/>
  <Override PartName="/xl/worksheets/_rels/sheet29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38.xml.rels" ContentType="application/vnd.openxmlformats-package.relationships+xml"/>
  <Override PartName="/xl/worksheets/_rels/sheet9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_rels/sheet30.xml.rels" ContentType="application/vnd.openxmlformats-package.relationships+xml"/>
  <Override PartName="/xl/worksheets/_rels/sheet33.xml.rels" ContentType="application/vnd.openxmlformats-package.relationships+xml"/>
  <Override PartName="/xl/worksheets/_rels/sheet10.xml.rels" ContentType="application/vnd.openxmlformats-package.relationships+xml"/>
  <Override PartName="/xl/worksheets/_rels/sheet34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_rels/sheet35.xml.rels" ContentType="application/vnd.openxmlformats-package.relationships+xml"/>
  <Override PartName="/xl/worksheets/_rels/sheet6.xml.rels" ContentType="application/vnd.openxmlformats-package.relationships+xml"/>
  <Override PartName="/xl/worksheets/_rels/sheet36.xml.rels" ContentType="application/vnd.openxmlformats-package.relationships+xml"/>
  <Override PartName="/xl/worksheets/_rels/sheet7.xml.rels" ContentType="application/vnd.openxmlformats-package.relationships+xml"/>
  <Override PartName="/xl/worksheets/_rels/sheet37.xml.rels" ContentType="application/vnd.openxmlformats-package.relationships+xml"/>
  <Override PartName="/xl/worksheets/_rels/sheet8.xml.rels" ContentType="application/vnd.openxmlformats-package.relationships+xml"/>
  <Override PartName="/xl/worksheets/_rels/sheet14.xml.rels" ContentType="application/vnd.openxmlformats-package.relationships+xml"/>
  <Override PartName="/xl/worksheets/_rels/sheet13.xml.rels" ContentType="application/vnd.openxmlformats-package.relationships+xml"/>
  <Override PartName="/xl/worksheets/_rels/sheet12.xml.rels" ContentType="application/vnd.openxmlformats-package.relationships+xml"/>
  <Override PartName="/xl/worksheets/_rels/sheet15.xml.rels" ContentType="application/vnd.openxmlformats-package.relationship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0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9ABC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عن النموذج" sheetId="1" state="visible" r:id="rId3"/>
    <sheet name="الإيرادات المالية" sheetId="2" state="visible" r:id="rId4"/>
    <sheet name="تكلفة المباني" sheetId="3" state="visible" r:id="rId5"/>
    <sheet name="تكلفة المعدات" sheetId="4" state="visible" r:id="rId6"/>
    <sheet name="تكلفة السيارات ووسائل النقل" sheetId="5" state="visible" r:id="rId7"/>
    <sheet name="تكلفة الأجهزة واالأثاث" sheetId="6" state="visible" r:id="rId8"/>
    <sheet name="إجمالي الموجودات" sheetId="7" state="visible" r:id="rId9"/>
    <sheet name="م.التأسيس" sheetId="8" state="visible" r:id="rId10"/>
    <sheet name="رأس مال ثابت" sheetId="9" state="visible" r:id="rId11"/>
    <sheet name="رأس المال العامل" sheetId="10" state="visible" r:id="rId12"/>
    <sheet name="رأس المال المستثمر" sheetId="11" state="visible" r:id="rId13"/>
    <sheet name="برنامج سداد القرض" sheetId="12" state="visible" r:id="rId14"/>
    <sheet name="الرواتب" sheetId="13" state="visible" r:id="rId15"/>
    <sheet name="مواد خام 1" sheetId="14" state="visible" r:id="rId16"/>
    <sheet name="مواد خام 2 " sheetId="15" state="visible" r:id="rId17"/>
    <sheet name="مواد خام 3" sheetId="16" state="visible" r:id="rId18"/>
    <sheet name="مواد خام 4" sheetId="17" state="visible" r:id="rId19"/>
    <sheet name="مواد خام 5" sheetId="18" state="visible" r:id="rId20"/>
    <sheet name="مواد خام 6" sheetId="19" state="visible" r:id="rId21"/>
    <sheet name="مواد خام 7" sheetId="20" state="visible" r:id="rId22"/>
    <sheet name="إجمالي المواد الخام" sheetId="21" state="visible" r:id="rId23"/>
    <sheet name="منافع عامة" sheetId="22" state="visible" r:id="rId24"/>
    <sheet name="تكلفة الصيانة" sheetId="23" state="visible" r:id="rId25"/>
    <sheet name="تكلفة التأمين" sheetId="24" state="visible" r:id="rId26"/>
    <sheet name="م.عمومية وإدارية" sheetId="25" state="visible" r:id="rId27"/>
    <sheet name="م.التسويق" sheetId="26" state="visible" r:id="rId28"/>
    <sheet name="م. الإهلاك" sheetId="27" state="visible" r:id="rId29"/>
    <sheet name="م. تشغيل سنوية" sheetId="28" state="visible" r:id="rId30"/>
    <sheet name="م.التشغيل المالية100%" sheetId="29" state="visible" r:id="rId31"/>
    <sheet name="م.التشغيل المالية " sheetId="30" state="visible" r:id="rId32"/>
    <sheet name="قائمة الدخل" sheetId="31" state="visible" r:id="rId33"/>
    <sheet name="قائمة الدخل (2)" sheetId="32" state="visible" r:id="rId34"/>
    <sheet name="قائمة المؤشرات المالية " sheetId="33" state="visible" r:id="rId35"/>
    <sheet name="قائمة المركز المالي" sheetId="34" state="visible" r:id="rId36"/>
    <sheet name="قائمة التدفق النقدي " sheetId="35" state="visible" r:id="rId37"/>
    <sheet name="قائمة التغيرات في حقوق الملكية" sheetId="36" state="visible" r:id="rId38"/>
    <sheet name="قائمة الزكاة والضريبة" sheetId="37" state="visible" r:id="rId39"/>
    <sheet name="الحساسية " sheetId="38" state="visible" r:id="rId40"/>
  </sheets>
  <definedNames>
    <definedName function="false" hidden="false" localSheetId="32" name="_xlnm.Print_Area" vbProcedure="false">'قائمة المؤشرات المالية '!$A$1:$M$28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<sst xmlns="http://schemas.openxmlformats.org/spreadsheetml/2006/main" count="910" uniqueCount="488">
  <si>
    <t xml:space="preserve">النموذج المالي لدراسة الجدوى</t>
  </si>
  <si>
    <t xml:space="preserve">إعداد</t>
  </si>
  <si>
    <t xml:space="preserve">شركة جوجان لخدمات الأعمال، قسم الدراسات والاستشارات</t>
  </si>
  <si>
    <t xml:space="preserve">الموقع</t>
  </si>
  <si>
    <t xml:space="preserve">googanconsult.com</t>
  </si>
  <si>
    <t xml:space="preserve">موسوعة جوجان</t>
  </si>
  <si>
    <t xml:space="preserve">شرح طريقة الاستخدام خطوة بخطوة في موسوعة جوجان – bloggoogan.com</t>
  </si>
  <si>
    <t xml:space="preserve">الاستخدام</t>
  </si>
  <si>
    <t xml:space="preserve">مجاني للاستخدام الشخصي والتعليمي ولإعداد دراسات مشاريعكم. يُمنع بيع النموذج أو نسبته إلى غير شركة جوجان.</t>
  </si>
  <si>
    <t xml:space="preserve">حقوق الملكية</t>
  </si>
  <si>
    <r>
      <rPr>
        <sz val="12"/>
        <color rgb="FF1F2937"/>
        <rFont val="Cairo"/>
        <family val="0"/>
        <charset val="1"/>
      </rPr>
      <t xml:space="preserve">© </t>
    </r>
    <r>
      <rPr>
        <sz val="12"/>
        <color rgb="FF1F2937"/>
        <rFont val="Arial"/>
        <family val="0"/>
        <charset val="178"/>
      </rPr>
      <t xml:space="preserve">شركة جوجان لخدمات الأعمال</t>
    </r>
    <r>
      <rPr>
        <sz val="12"/>
        <color rgb="FF1F2937"/>
        <rFont val="Cairo"/>
        <family val="0"/>
        <charset val="1"/>
      </rPr>
      <t xml:space="preserve">. </t>
    </r>
    <r>
      <rPr>
        <sz val="12"/>
        <color rgb="FF1F2937"/>
        <rFont val="Arial"/>
        <family val="0"/>
        <charset val="178"/>
      </rPr>
      <t xml:space="preserve">جميع الحقوق محفوظة</t>
    </r>
    <r>
      <rPr>
        <sz val="12"/>
        <color rgb="FF1F2937"/>
        <rFont val="Cairo"/>
        <family val="0"/>
        <charset val="1"/>
      </rPr>
      <t xml:space="preserve">. </t>
    </r>
    <r>
      <rPr>
        <sz val="12"/>
        <color rgb="FF1F2937"/>
        <rFont val="Arial"/>
        <family val="0"/>
        <charset val="178"/>
      </rPr>
      <t xml:space="preserve">يجب أن يبقى اسم الشركة وموقعها في النموذج وفي أي نسخة منه</t>
    </r>
    <r>
      <rPr>
        <sz val="12"/>
        <color rgb="FF1F2937"/>
        <rFont val="Cairo"/>
        <family val="0"/>
        <charset val="1"/>
      </rPr>
      <t xml:space="preserve">.</t>
    </r>
  </si>
  <si>
    <t xml:space="preserve">كيف تستخدمه</t>
  </si>
  <si>
    <t xml:space="preserve">أولاً: أدخل بياناتك في الخلايا غير المحمية، وهي الملونة بالأصفر غالباً: الكميات والأسعار والرواتب والتكاليف ونسب التشغيل وسنة البداية.
ثانياً: خلايا المعادلات محمية حتى لا تنكسر الحسابات، وتتحدث تلقائياً.
ثالثاً: راجع النتائج في قائمة الدخل والتدفق النقدي والمركز المالي والمؤشرات المالية.</t>
  </si>
  <si>
    <t xml:space="preserve">مهم</t>
  </si>
  <si>
    <t xml:space="preserve">الأرقام الموجودة في النموذج أمثلة توضيحية فقط، استبدلها ببيانات مشروعك. ورقة «الحساسية» قيمها ثابتة وتُحدَّث يدوياً. النموذج أداة مساعدة ولا يغني عن دراسة جدوى معدّة من مختصين.</t>
  </si>
  <si>
    <t xml:space="preserve">تحتاج دراسة جدوى معتمدة؟</t>
  </si>
  <si>
    <t xml:space="preserve">قسم الدراسات في جوجان يعدّ دراسات الجدوى والملفات التمويلية للمشاريع في السعودية – googanconsult.com</t>
  </si>
  <si>
    <t xml:space="preserve">قائمة أوراق النموذج</t>
  </si>
  <si>
    <t xml:space="preserve">الإيرادات المالية</t>
  </si>
  <si>
    <t xml:space="preserve">تكلفة المباني</t>
  </si>
  <si>
    <t xml:space="preserve">تكلفة المعدات</t>
  </si>
  <si>
    <t xml:space="preserve">تكلفة السيارات ووسائل النقل</t>
  </si>
  <si>
    <t xml:space="preserve">تكلفة الأجهزة واالأثاث</t>
  </si>
  <si>
    <t xml:space="preserve">إجمالي الموجودات</t>
  </si>
  <si>
    <t xml:space="preserve">م.التأسيس</t>
  </si>
  <si>
    <t xml:space="preserve">رأس مال ثابت</t>
  </si>
  <si>
    <t xml:space="preserve">رأس المال العامل</t>
  </si>
  <si>
    <t xml:space="preserve">رأس المال المستثمر</t>
  </si>
  <si>
    <t xml:space="preserve">برنامج سداد القرض</t>
  </si>
  <si>
    <t xml:space="preserve">الرواتب</t>
  </si>
  <si>
    <t xml:space="preserve">مواد خام 1</t>
  </si>
  <si>
    <t xml:space="preserve">مواد خام 2</t>
  </si>
  <si>
    <t xml:space="preserve">مواد خام 3</t>
  </si>
  <si>
    <t xml:space="preserve">مواد خام 4</t>
  </si>
  <si>
    <t xml:space="preserve">مواد خام 5</t>
  </si>
  <si>
    <t xml:space="preserve">مواد خام 6</t>
  </si>
  <si>
    <t xml:space="preserve">مواد خام 7</t>
  </si>
  <si>
    <t xml:space="preserve">إجمالي المواد الخام</t>
  </si>
  <si>
    <t xml:space="preserve">منافع عامة</t>
  </si>
  <si>
    <t xml:space="preserve">تكلفة الصيانة</t>
  </si>
  <si>
    <t xml:space="preserve">تكلفة التأمين</t>
  </si>
  <si>
    <t xml:space="preserve">م.عمومية وإدارية</t>
  </si>
  <si>
    <t xml:space="preserve">م.التسويق</t>
  </si>
  <si>
    <t xml:space="preserve">م. الإهلاك</t>
  </si>
  <si>
    <t xml:space="preserve">م. تشغيل سنوية</t>
  </si>
  <si>
    <t xml:space="preserve">م.التشغيل المالية100%</t>
  </si>
  <si>
    <t xml:space="preserve">م.التشغيل المالية</t>
  </si>
  <si>
    <t xml:space="preserve">قائمة الدخل</t>
  </si>
  <si>
    <t xml:space="preserve">قائمة الدخل (2)</t>
  </si>
  <si>
    <t xml:space="preserve">قائمة المؤشرات المالية</t>
  </si>
  <si>
    <t xml:space="preserve">قائمة المركز المالي</t>
  </si>
  <si>
    <t xml:space="preserve">قائمة التدفق النقدي</t>
  </si>
  <si>
    <t xml:space="preserve">قائمة التغيرات في حقوق الملكية</t>
  </si>
  <si>
    <t xml:space="preserve">قائمة الزكاة والضريبة</t>
  </si>
  <si>
    <t xml:space="preserve">الحساسية</t>
  </si>
  <si>
    <t xml:space="preserve">جدول رقم [3-1]</t>
  </si>
  <si>
    <t xml:space="preserve">الإيرادات خلال السنوات من 2019 م إلى 2028 م</t>
  </si>
  <si>
    <t xml:space="preserve">إعداد شركة جوجان لخدمات الأعمال</t>
  </si>
  <si>
    <t xml:space="preserve">إسم الصنف</t>
  </si>
  <si>
    <t xml:space="preserve">قيمة المبيعات</t>
  </si>
  <si>
    <t xml:space="preserve">الكمية (وحده)</t>
  </si>
  <si>
    <t xml:space="preserve">السعر السنوي </t>
  </si>
  <si>
    <t xml:space="preserve">الإجمالي</t>
  </si>
  <si>
    <t xml:space="preserve">نسب التشغيل</t>
  </si>
  <si>
    <t xml:space="preserve">المحلات التجارية تصنيف 1 </t>
  </si>
  <si>
    <t xml:space="preserve">الشقق العلوية</t>
  </si>
  <si>
    <t xml:space="preserve">الملاعب</t>
  </si>
  <si>
    <t xml:space="preserve">المحلات التجارية تصنيف 2 </t>
  </si>
  <si>
    <t xml:space="preserve">مجموع الايرادات من الخدمات والتاجير </t>
  </si>
  <si>
    <t xml:space="preserve">جدول رقم [3-2]</t>
  </si>
  <si>
    <t xml:space="preserve">تكلفة المباني خلال السنوات من 2019م إلى 2028 م</t>
  </si>
  <si>
    <t xml:space="preserve">ريال سعودي</t>
  </si>
  <si>
    <t xml:space="preserve">البيان</t>
  </si>
  <si>
    <t xml:space="preserve">السعر</t>
  </si>
  <si>
    <t xml:space="preserve">المساحة</t>
  </si>
  <si>
    <t xml:space="preserve">السنوات</t>
  </si>
  <si>
    <t xml:space="preserve">المباني</t>
  </si>
  <si>
    <t xml:space="preserve">ريال</t>
  </si>
  <si>
    <t xml:space="preserve">متر2</t>
  </si>
  <si>
    <t xml:space="preserve">التكلفة</t>
  </si>
  <si>
    <t xml:space="preserve">نسبة الإهلاك السنوي</t>
  </si>
  <si>
    <t xml:space="preserve">الإهلاك السنوي</t>
  </si>
  <si>
    <t xml:space="preserve">الإهلاك التراكمي</t>
  </si>
  <si>
    <t xml:space="preserve">صافي القيمة الدفترية</t>
  </si>
  <si>
    <t xml:space="preserve">جدول رقم [3-3]</t>
  </si>
  <si>
    <t xml:space="preserve">تكلفة الا خلال السنوات من 2019 م إلى 2028 م</t>
  </si>
  <si>
    <t xml:space="preserve">متوسط السعر</t>
  </si>
  <si>
    <t xml:space="preserve">الوحدة</t>
  </si>
  <si>
    <t xml:space="preserve">معدات</t>
  </si>
  <si>
    <t xml:space="preserve">جدول رقم 4</t>
  </si>
  <si>
    <t xml:space="preserve">تكلفة السيارات ووسائل النقل خلال السنوات من 2019 م إلى 2028 م</t>
  </si>
  <si>
    <t xml:space="preserve">السيارات ووسائل النقل</t>
  </si>
  <si>
    <t xml:space="preserve">سيارة</t>
  </si>
  <si>
    <t xml:space="preserve">جدول رقم 5</t>
  </si>
  <si>
    <t xml:space="preserve">تكلفة الأجهزة والأثاث خلال السنوات من 2019 م إلى 2028 م</t>
  </si>
  <si>
    <t xml:space="preserve">متوسط السعر </t>
  </si>
  <si>
    <t xml:space="preserve">الأجهزة الكهربائية والحاسب</t>
  </si>
  <si>
    <t xml:space="preserve">جهاز</t>
  </si>
  <si>
    <t xml:space="preserve">جدول رقم 6</t>
  </si>
  <si>
    <t xml:space="preserve">تكلفة الأصول الثابتة خلال السنوات من 2019 م إلى 2028 م</t>
  </si>
  <si>
    <t xml:space="preserve">الأصول</t>
  </si>
  <si>
    <t xml:space="preserve">جدول رقم 7</t>
  </si>
  <si>
    <t xml:space="preserve">تكلفة مصاريف التأسيس خلال السنوات من 2019 م إلى 2028 م</t>
  </si>
  <si>
    <t xml:space="preserve">المبلغ</t>
  </si>
  <si>
    <t xml:space="preserve">دراســات فنية و اقتصادية</t>
  </si>
  <si>
    <t xml:space="preserve">مخططات واستشارات </t>
  </si>
  <si>
    <t xml:space="preserve">الاشراف على تنفيذ المباني ةالانشاءات</t>
  </si>
  <si>
    <t xml:space="preserve">الاشراف على تركيب المعدات للملعب</t>
  </si>
  <si>
    <t xml:space="preserve">دعاية واعلان وترويج ومطبوعات اعلامية</t>
  </si>
  <si>
    <t xml:space="preserve">المجموع</t>
  </si>
  <si>
    <t xml:space="preserve">مصاريف التأسيس</t>
  </si>
  <si>
    <t xml:space="preserve">نسبة الإطفاء السنوي</t>
  </si>
  <si>
    <t xml:space="preserve">الإطفاء السنوي</t>
  </si>
  <si>
    <t xml:space="preserve">الإطفاء التراكمي</t>
  </si>
  <si>
    <t xml:space="preserve">جدول رقم 8</t>
  </si>
  <si>
    <t xml:space="preserve">التكاليف الإستثمارية خلال السنوات من 2019 م إلى 2028 م</t>
  </si>
  <si>
    <t xml:space="preserve">التكاليف الإستثمارية</t>
  </si>
  <si>
    <t xml:space="preserve">المعدات</t>
  </si>
  <si>
    <t xml:space="preserve">جدول رقم 9</t>
  </si>
  <si>
    <t xml:space="preserve">رأس المال العامل خلال السنوات من 2019 م إلى 2028 م</t>
  </si>
  <si>
    <t xml:space="preserve">مصاريف التشغيل</t>
  </si>
  <si>
    <t xml:space="preserve">ايجار المصنع </t>
  </si>
  <si>
    <t xml:space="preserve">الرواتب والأجور</t>
  </si>
  <si>
    <t xml:space="preserve">المواد الخام</t>
  </si>
  <si>
    <t xml:space="preserve">المنافع العامة</t>
  </si>
  <si>
    <t xml:space="preserve">تكاليف الصيانة</t>
  </si>
  <si>
    <t xml:space="preserve">تكاليف التأمين</t>
  </si>
  <si>
    <t xml:space="preserve">المصاريف الإدارية والعمومية</t>
  </si>
  <si>
    <t xml:space="preserve">المصاريف التسويقية</t>
  </si>
  <si>
    <t xml:space="preserve">مجموع مصاريف التشغيل</t>
  </si>
  <si>
    <t xml:space="preserve">رأس المال العامل  نيب مختلفه  من المصاريف للسنة الأولى</t>
  </si>
  <si>
    <t xml:space="preserve">جدول رقم 10</t>
  </si>
  <si>
    <t xml:space="preserve">رأس المال المستثمر خلال السنوات من 2019 م إلى 2028 م</t>
  </si>
  <si>
    <t xml:space="preserve">البند</t>
  </si>
  <si>
    <t xml:space="preserve">رأس المال الثابت</t>
  </si>
  <si>
    <t xml:space="preserve">رسوم </t>
  </si>
  <si>
    <t xml:space="preserve">إجمالي رأس المال المستثمر</t>
  </si>
  <si>
    <t xml:space="preserve">هيكل التمويل</t>
  </si>
  <si>
    <t xml:space="preserve">النسبة %</t>
  </si>
  <si>
    <t xml:space="preserve">تمويل ذاتي</t>
  </si>
  <si>
    <t xml:space="preserve">قرض بنكية</t>
  </si>
  <si>
    <t xml:space="preserve">جدول 11</t>
  </si>
  <si>
    <t xml:space="preserve">برنامج سداد القرض خلال السنوات من 2019 م إلى 2028 م</t>
  </si>
  <si>
    <t xml:space="preserve">نوع القرض</t>
  </si>
  <si>
    <t xml:space="preserve">قرض تجاري</t>
  </si>
  <si>
    <t xml:space="preserve">قيمة القرض بداية السنة</t>
  </si>
  <si>
    <t xml:space="preserve">أقساط القرض</t>
  </si>
  <si>
    <t xml:space="preserve">نسبة الفائدة</t>
  </si>
  <si>
    <t xml:space="preserve">فائدة القرض</t>
  </si>
  <si>
    <t xml:space="preserve">المتبقي من القرض نهاية السنة</t>
  </si>
  <si>
    <t xml:space="preserve">قرض حكومي</t>
  </si>
  <si>
    <t xml:space="preserve">جدول رقم 12</t>
  </si>
  <si>
    <t xml:space="preserve">تكلفة العمالة خلال السنوات من 2019 م إلى 2028 م</t>
  </si>
  <si>
    <t xml:space="preserve">العمالة اللازمة - الإدارية</t>
  </si>
  <si>
    <t xml:space="preserve">العدد</t>
  </si>
  <si>
    <t xml:space="preserve">الراتب الشهري</t>
  </si>
  <si>
    <t xml:space="preserve">مسؤول الملاعب</t>
  </si>
  <si>
    <t xml:space="preserve">الحارس</t>
  </si>
  <si>
    <t xml:space="preserve">المحاسب</t>
  </si>
  <si>
    <t xml:space="preserve">إجمالي العمالة - الإدارية</t>
  </si>
  <si>
    <t xml:space="preserve">العمالة اللازمة - الإنتاج</t>
  </si>
  <si>
    <t xml:space="preserve">مدير انتاج </t>
  </si>
  <si>
    <t xml:space="preserve">عامل ماهر</t>
  </si>
  <si>
    <t xml:space="preserve">إجمالي العمالة  - الإنتاج</t>
  </si>
  <si>
    <t xml:space="preserve">إجمالي العمالة  </t>
  </si>
  <si>
    <t xml:space="preserve">جدول رقم 13</t>
  </si>
  <si>
    <t xml:space="preserve">تكلفة المواد الخام للحلويات الشرقية خلال السنوات من 2019 م إلى 2028 م</t>
  </si>
  <si>
    <t xml:space="preserve">الإستهلاك</t>
  </si>
  <si>
    <t xml:space="preserve">المواد الخام - حلويات شرقية</t>
  </si>
  <si>
    <t xml:space="preserve">اليومي</t>
  </si>
  <si>
    <t xml:space="preserve"> سنوي</t>
  </si>
  <si>
    <t xml:space="preserve">حبيبات pvc</t>
  </si>
  <si>
    <t xml:space="preserve">طن</t>
  </si>
  <si>
    <t xml:space="preserve">نشا25 ك</t>
  </si>
  <si>
    <t xml:space="preserve">كيس</t>
  </si>
  <si>
    <t xml:space="preserve">جلوكوز300 كجم</t>
  </si>
  <si>
    <t xml:space="preserve">برميل</t>
  </si>
  <si>
    <t xml:space="preserve">سمن حيواني 15ك</t>
  </si>
  <si>
    <t xml:space="preserve">تنك</t>
  </si>
  <si>
    <t xml:space="preserve">فواكهه</t>
  </si>
  <si>
    <t xml:space="preserve">قشطه طازجة 10ك</t>
  </si>
  <si>
    <t xml:space="preserve">سطل</t>
  </si>
  <si>
    <t xml:space="preserve">حليب بودرة 6*1.5 2 ك نيدو</t>
  </si>
  <si>
    <t xml:space="preserve">كرتون</t>
  </si>
  <si>
    <t xml:space="preserve">سميد خشن 15ك</t>
  </si>
  <si>
    <t xml:space="preserve">سميد ناعم 15ك</t>
  </si>
  <si>
    <t xml:space="preserve">تمر مطحون20 ك</t>
  </si>
  <si>
    <t xml:space="preserve">جوز هند9 ك</t>
  </si>
  <si>
    <t xml:space="preserve">زبده 25 ك</t>
  </si>
  <si>
    <t xml:space="preserve">جل كستر</t>
  </si>
  <si>
    <t xml:space="preserve">كاجو كسر2*10 ك</t>
  </si>
  <si>
    <t xml:space="preserve">فستق مقشر10ك</t>
  </si>
  <si>
    <t xml:space="preserve">إجمالي مواد خام حلويات شرقية</t>
  </si>
  <si>
    <t xml:space="preserve">جدول رقم 14</t>
  </si>
  <si>
    <t xml:space="preserve">تكلفة المواد الخام للحلويات الغربية خلال السنوات من 2019 م إلى 2028 م</t>
  </si>
  <si>
    <t xml:space="preserve">المواد الخام - حلويات غربية</t>
  </si>
  <si>
    <t xml:space="preserve">كريمة حيواني1*12لتر</t>
  </si>
  <si>
    <t xml:space="preserve">كريمة نباتي1*12لتر</t>
  </si>
  <si>
    <t xml:space="preserve">فواكهه مشكل 6*2 كجم علب</t>
  </si>
  <si>
    <t xml:space="preserve">ديكور جل 7كم مشكل</t>
  </si>
  <si>
    <t xml:space="preserve">بيض</t>
  </si>
  <si>
    <t xml:space="preserve">فارميسل 12 كجم</t>
  </si>
  <si>
    <t xml:space="preserve">مربى مشكل13 ك</t>
  </si>
  <si>
    <t xml:space="preserve">شكولاته حار(ابيض بني اسود)25   </t>
  </si>
  <si>
    <t xml:space="preserve">شكولاته بارد(ابيض بني اسود)15</t>
  </si>
  <si>
    <t xml:space="preserve">اصنص 5*1ك</t>
  </si>
  <si>
    <t xml:space="preserve">اولكر</t>
  </si>
  <si>
    <t xml:space="preserve">حشوه حلا منزلي 7 ك</t>
  </si>
  <si>
    <t xml:space="preserve">مكسرات(لوز شرائح+لوز حب+بندق)</t>
  </si>
  <si>
    <t xml:space="preserve">بودرة موسى مشكل 5 ك</t>
  </si>
  <si>
    <t xml:space="preserve">حليب سائل 1لتر</t>
  </si>
  <si>
    <t xml:space="preserve">بسكويت هلال24 حبه</t>
  </si>
  <si>
    <t xml:space="preserve">قشطه علب 48*250 جم</t>
  </si>
  <si>
    <t xml:space="preserve">زبدة فول سوداني 12*1 ك</t>
  </si>
  <si>
    <t xml:space="preserve">حليب نستله مركز 24 ك</t>
  </si>
  <si>
    <t xml:space="preserve">خليط كيك 25 ك</t>
  </si>
  <si>
    <t xml:space="preserve">لوز حب 22 ك</t>
  </si>
  <si>
    <t xml:space="preserve">صواني بلاستيك 1.5 1</t>
  </si>
  <si>
    <t xml:space="preserve">قصدير</t>
  </si>
  <si>
    <t xml:space="preserve">فواكه طازجة</t>
  </si>
  <si>
    <t xml:space="preserve">زبده25 ك</t>
  </si>
  <si>
    <t xml:space="preserve">تمر مطحون 20 كجم</t>
  </si>
  <si>
    <t xml:space="preserve">دقيق ابيض 45 ك</t>
  </si>
  <si>
    <t xml:space="preserve">جدول رقم 15</t>
  </si>
  <si>
    <t xml:space="preserve">تكلفة المواد الخام للمعجنات 1 خلال السنوات من 2009 م إلى 2018 م</t>
  </si>
  <si>
    <t xml:space="preserve">المواد الخام - معجنات 1</t>
  </si>
  <si>
    <t xml:space="preserve">زيت نباتي 16ك</t>
  </si>
  <si>
    <t xml:space="preserve">زيت زيتون12لتر</t>
  </si>
  <si>
    <t xml:space="preserve">زيتون اخضر شرائح9 ك</t>
  </si>
  <si>
    <t xml:space="preserve">زيتون اسود شرائح9 ك</t>
  </si>
  <si>
    <t xml:space="preserve">خضار مشكل طازجة</t>
  </si>
  <si>
    <t xml:space="preserve">تونة 48 علبة</t>
  </si>
  <si>
    <t xml:space="preserve">فطر 6 علبة*1.5 1 ك</t>
  </si>
  <si>
    <t xml:space="preserve">ورق عنب سطل 22 ك</t>
  </si>
  <si>
    <t xml:space="preserve">جبن مالح 16ك</t>
  </si>
  <si>
    <t xml:space="preserve">جبن عكاوي 17ك</t>
  </si>
  <si>
    <t xml:space="preserve">لبنة4حبة*2750 جم</t>
  </si>
  <si>
    <t xml:space="preserve">دجاج مجمد 10ك</t>
  </si>
  <si>
    <t xml:space="preserve">لحم طازج كيلو</t>
  </si>
  <si>
    <t xml:space="preserve">زبدة 25 ك</t>
  </si>
  <si>
    <t xml:space="preserve">طرشي 6 ك</t>
  </si>
  <si>
    <t xml:space="preserve">رز صنوايت 6*5 ك</t>
  </si>
  <si>
    <t xml:space="preserve">طحين45</t>
  </si>
  <si>
    <t xml:space="preserve">ملح 50 ك</t>
  </si>
  <si>
    <t xml:space="preserve">سكر50 ك</t>
  </si>
  <si>
    <t xml:space="preserve">ماجي كرتون</t>
  </si>
  <si>
    <t xml:space="preserve">صلصة طماطم 6*5 ك</t>
  </si>
  <si>
    <t xml:space="preserve">خميرة 10 ك</t>
  </si>
  <si>
    <t xml:space="preserve">طحينة</t>
  </si>
  <si>
    <t xml:space="preserve">حليب بودره25 ك</t>
  </si>
  <si>
    <t xml:space="preserve">محسن عجين 15ك</t>
  </si>
  <si>
    <t xml:space="preserve">سمن نباتي 12*1ك</t>
  </si>
  <si>
    <t xml:space="preserve">سميد ناعم15ك</t>
  </si>
  <si>
    <t xml:space="preserve">جبن كيري12ك</t>
  </si>
  <si>
    <t xml:space="preserve">جبن بقره ضاحكة</t>
  </si>
  <si>
    <t xml:space="preserve">إجمالي مواد خام معجنات 1</t>
  </si>
  <si>
    <t xml:space="preserve">جدول رقم 16</t>
  </si>
  <si>
    <t xml:space="preserve">تكلفة المواد الخام للمعجنات 2 خلال السنوات من 2009 م إلى 2018 م</t>
  </si>
  <si>
    <t xml:space="preserve">المواد الخام - معجنات 2</t>
  </si>
  <si>
    <t xml:space="preserve">مايونيز</t>
  </si>
  <si>
    <t xml:space="preserve">بهارات مشكل</t>
  </si>
  <si>
    <t xml:space="preserve">كيلو</t>
  </si>
  <si>
    <t xml:space="preserve">خل</t>
  </si>
  <si>
    <t xml:space="preserve">جبن موزيلا 2*6ك 120ك</t>
  </si>
  <si>
    <t xml:space="preserve">مارجرين كرواسان 12ك</t>
  </si>
  <si>
    <t xml:space="preserve">خضار مجمد 8ك</t>
  </si>
  <si>
    <t xml:space="preserve">برغل 10ك</t>
  </si>
  <si>
    <t xml:space="preserve">حمص حب 15ك</t>
  </si>
  <si>
    <t xml:space="preserve">فول مجروش 18ك</t>
  </si>
  <si>
    <t xml:space="preserve">مبيض 12ك</t>
  </si>
  <si>
    <t xml:space="preserve">زيت دوار الشمس 10*800جم</t>
  </si>
  <si>
    <t xml:space="preserve">إجمالي مواد خام معجنات 2</t>
  </si>
  <si>
    <t xml:space="preserve">جدول رقم 17</t>
  </si>
  <si>
    <t xml:space="preserve">تكلفة المواد الخام للمخبوزات خلال السنوات من 2009 م إلى 2018 م</t>
  </si>
  <si>
    <t xml:space="preserve">المواد الخام - مخبوزات</t>
  </si>
  <si>
    <t xml:space="preserve">دقيق ابيض 45ك</t>
  </si>
  <si>
    <t xml:space="preserve">دقيق اسمر 45ك</t>
  </si>
  <si>
    <t xml:space="preserve">ملح 50ك</t>
  </si>
  <si>
    <t xml:space="preserve">سكر 50ك</t>
  </si>
  <si>
    <t xml:space="preserve">خميرة 10ك+1.5 كرتون</t>
  </si>
  <si>
    <t xml:space="preserve">محسن 15ك</t>
  </si>
  <si>
    <t xml:space="preserve">قشطه طازجة10ك</t>
  </si>
  <si>
    <t xml:space="preserve">جوز هند9ك</t>
  </si>
  <si>
    <t xml:space="preserve">جبن سائل6*910 جم</t>
  </si>
  <si>
    <t xml:space="preserve">سمسم25ك</t>
  </si>
  <si>
    <t xml:space="preserve">حبه سوداء</t>
  </si>
  <si>
    <t xml:space="preserve">سمن نباتي 15ك</t>
  </si>
  <si>
    <t xml:space="preserve">سمن نباتي قودي12ك</t>
  </si>
  <si>
    <t xml:space="preserve">زيت نباتي10ك</t>
  </si>
  <si>
    <t xml:space="preserve">بيض12ك</t>
  </si>
  <si>
    <t xml:space="preserve">خميرة 20ك*1.5ك</t>
  </si>
  <si>
    <t xml:space="preserve">قشطه  طازجة ندى 4ك</t>
  </si>
  <si>
    <t xml:space="preserve">إجمالي مواد خام مخبوزات</t>
  </si>
  <si>
    <t xml:space="preserve">جدول رقم 18</t>
  </si>
  <si>
    <t xml:space="preserve">تكلفة المواد الخام للعجائن خلال السنوات من 2009 م إلى 2018 م</t>
  </si>
  <si>
    <t xml:space="preserve">المواد الخام - عجائن</t>
  </si>
  <si>
    <t xml:space="preserve">زيت نباتي16لتر</t>
  </si>
  <si>
    <t xml:space="preserve">ملح10ك</t>
  </si>
  <si>
    <t xml:space="preserve">نشا25ك</t>
  </si>
  <si>
    <t xml:space="preserve">حليب بودره25ك</t>
  </si>
  <si>
    <t xml:space="preserve">دقيق بر45ك</t>
  </si>
  <si>
    <t xml:space="preserve">دقيق ابيض45ك</t>
  </si>
  <si>
    <t xml:space="preserve">إجمالي مواد خام عجائن</t>
  </si>
  <si>
    <t xml:space="preserve">جدول رقم 19</t>
  </si>
  <si>
    <t xml:space="preserve">تكلفة المواد الخام التعبئة والتغليف كل الأقسام خلال السنوات من 2009 م إلى 2018 م</t>
  </si>
  <si>
    <t xml:space="preserve">المواد الخام - التعبئة والتغليف لكل الأقسام</t>
  </si>
  <si>
    <t xml:space="preserve">مواد بلاستيكية - مشروع الجواد</t>
  </si>
  <si>
    <t xml:space="preserve">سلات وصواني - م بيت السلال</t>
  </si>
  <si>
    <t xml:space="preserve">قصدير وفلين ومواد تغليف </t>
  </si>
  <si>
    <t xml:space="preserve">سلات خبز - مشروع الأهلي </t>
  </si>
  <si>
    <t xml:space="preserve">مواد بلاستيكية - مشروع خليج عربي </t>
  </si>
  <si>
    <t xml:space="preserve">صواني إستيل - مؤسسة المعيذر </t>
  </si>
  <si>
    <t xml:space="preserve">صواني بلاستيك - المشروع العالمي</t>
  </si>
  <si>
    <t xml:space="preserve">مواد تغليف - مؤسسة الإبداع</t>
  </si>
  <si>
    <t xml:space="preserve">مواد متنوعة للتعبئة والتغليف </t>
  </si>
  <si>
    <t xml:space="preserve">إجمالي المواد الخام - التعبئة والتغليف لكل الأقسام</t>
  </si>
  <si>
    <t xml:space="preserve">جدول رقم 20</t>
  </si>
  <si>
    <t xml:space="preserve">إجمالي تكلفة المواد الخام خلال السنوات من 2009 م إلى 2018 م</t>
  </si>
  <si>
    <t xml:space="preserve">م</t>
  </si>
  <si>
    <t xml:space="preserve">البضائع</t>
  </si>
  <si>
    <t xml:space="preserve">مادة pvc </t>
  </si>
  <si>
    <t xml:space="preserve">اجمالي البضائع</t>
  </si>
  <si>
    <t xml:space="preserve">نسبة الفاقد 5%</t>
  </si>
  <si>
    <t xml:space="preserve">اجمالي البضائع متكاملة </t>
  </si>
  <si>
    <t xml:space="preserve">جدول رقم 21</t>
  </si>
  <si>
    <t xml:space="preserve">تكاليف المنافع العامة خلال السنوات من 2009 م إلى 2018 م</t>
  </si>
  <si>
    <t xml:space="preserve">تكاليف المنافع العامة</t>
  </si>
  <si>
    <t xml:space="preserve">أ - الوقود</t>
  </si>
  <si>
    <t xml:space="preserve">الوقود</t>
  </si>
  <si>
    <t xml:space="preserve">ب – الطاقة الكهربائية</t>
  </si>
  <si>
    <t xml:space="preserve">الكهرباء </t>
  </si>
  <si>
    <t xml:space="preserve">ج- المياه </t>
  </si>
  <si>
    <t xml:space="preserve">المياه</t>
  </si>
  <si>
    <t xml:space="preserve">إجمالي تكاليف المنافع العامة</t>
  </si>
  <si>
    <t xml:space="preserve">جدول رقم 22</t>
  </si>
  <si>
    <t xml:space="preserve">تكلفة الصيانة للموجودات خلال السنوات من 2009 م إلى 2018 م</t>
  </si>
  <si>
    <t xml:space="preserve">الموجودات الثابتة</t>
  </si>
  <si>
    <t xml:space="preserve">الآلات والمعدات</t>
  </si>
  <si>
    <t xml:space="preserve">مبلغ الصيانة السنوي</t>
  </si>
  <si>
    <t xml:space="preserve">جدول رقم 23</t>
  </si>
  <si>
    <t xml:space="preserve">تكلفة التأمين للموجودات خلال السنوات من 2009 م إلى 2018 م</t>
  </si>
  <si>
    <t xml:space="preserve">وسائل النقل والانتقال</t>
  </si>
  <si>
    <t xml:space="preserve">الأثاث والتجهيزات المكتبية</t>
  </si>
  <si>
    <t xml:space="preserve">مبلغ التأمين السنوي</t>
  </si>
  <si>
    <t xml:space="preserve">جدول رقم 24</t>
  </si>
  <si>
    <t xml:space="preserve">المصاريف العمومية والإدارية خلال السنوات من 2009 م إلى 2018 م</t>
  </si>
  <si>
    <t xml:space="preserve">المصاريف العمومية والإدارية</t>
  </si>
  <si>
    <t xml:space="preserve">جوالات</t>
  </si>
  <si>
    <t xml:space="preserve">قرطاسية ومطبوعات</t>
  </si>
  <si>
    <t xml:space="preserve">جدول رقم 25</t>
  </si>
  <si>
    <t xml:space="preserve">مصاريف التسويق خلال السنوات من 2019 م إلى 2028 م</t>
  </si>
  <si>
    <t xml:space="preserve">مصاريف التسويق</t>
  </si>
  <si>
    <t xml:space="preserve">مصاريف تسويق </t>
  </si>
  <si>
    <t xml:space="preserve">جدول رقم 26</t>
  </si>
  <si>
    <t xml:space="preserve">إستهلاك الموجودات الثابتة خلال السنوات من 2019 م إلى 2028 م</t>
  </si>
  <si>
    <t xml:space="preserve">جدول رقم 27</t>
  </si>
  <si>
    <t xml:space="preserve">إجمالي مصاريف التشغيل السنوية خلال السنوات من 2009 م إلى 2018 م</t>
  </si>
  <si>
    <t xml:space="preserve">مصاريف التشغيل السنوية</t>
  </si>
  <si>
    <t xml:space="preserve">الاستهلاك</t>
  </si>
  <si>
    <t xml:space="preserve">جدول رقم 28</t>
  </si>
  <si>
    <t xml:space="preserve">مجموع مصاريف التشغيل السنوية خلال السنوات من 2019 م إلى 2028 م</t>
  </si>
  <si>
    <t xml:space="preserve">نسب التحميل</t>
  </si>
  <si>
    <t xml:space="preserve">المصاريف المتغيرة</t>
  </si>
  <si>
    <t xml:space="preserve">رواتب العاملين </t>
  </si>
  <si>
    <t xml:space="preserve">مواد خام ومواد تعبئة وتغليف </t>
  </si>
  <si>
    <t xml:space="preserve">مصاريف الصيانة</t>
  </si>
  <si>
    <t xml:space="preserve">مجموع المصاريف المتغيرة</t>
  </si>
  <si>
    <t xml:space="preserve">المصاريف الثابتة</t>
  </si>
  <si>
    <t xml:space="preserve">الاستهلاكات السنوي</t>
  </si>
  <si>
    <t xml:space="preserve">اطفاء مصاريف التأسيس</t>
  </si>
  <si>
    <t xml:space="preserve">مجموع المصاريف الثابتة</t>
  </si>
  <si>
    <t xml:space="preserve">مجموع مصاريف التشغيل </t>
  </si>
  <si>
    <t xml:space="preserve">جدول رقم 29</t>
  </si>
  <si>
    <t xml:space="preserve">نسبة التشغيل</t>
  </si>
  <si>
    <t xml:space="preserve">بضائع </t>
  </si>
  <si>
    <t xml:space="preserve">جدول رقم 30</t>
  </si>
  <si>
    <t xml:space="preserve">قائمة الدخل خلال السنوات من 2019 م إلى 2028 م </t>
  </si>
  <si>
    <t xml:space="preserve">الايرادات</t>
  </si>
  <si>
    <t xml:space="preserve">مجموع الإيرادات المالية</t>
  </si>
  <si>
    <t xml:space="preserve">مجمل الدخل</t>
  </si>
  <si>
    <t xml:space="preserve">المصاريف العمومية والإدارية والأخرى </t>
  </si>
  <si>
    <t xml:space="preserve">إجمالي المصاريف الثابتة</t>
  </si>
  <si>
    <t xml:space="preserve">صافي الدخل</t>
  </si>
  <si>
    <t xml:space="preserve">استقطاع</t>
  </si>
  <si>
    <t xml:space="preserve">صافي الدخل </t>
  </si>
  <si>
    <t xml:space="preserve">قائمة الدخل خلال السنوات من 2009 م إلى 2018 م </t>
  </si>
  <si>
    <t xml:space="preserve">صافي الدخل قبل الزكاة  الشرعية</t>
  </si>
  <si>
    <t xml:space="preserve">الزكاة الشرعية</t>
  </si>
  <si>
    <t xml:space="preserve">صافي الدخل بعد الزكاة  الشرعية</t>
  </si>
  <si>
    <t xml:space="preserve">جدول رقم 35</t>
  </si>
  <si>
    <t xml:space="preserve">المؤشرات المالية والإقتصادية خلال السنوات من 2019 م إلى 2028 م</t>
  </si>
  <si>
    <t xml:space="preserve">المتوسط</t>
  </si>
  <si>
    <t xml:space="preserve">المؤشر الإقتصادي:</t>
  </si>
  <si>
    <t xml:space="preserve">فترة استرداد رأس المال PBP</t>
  </si>
  <si>
    <t xml:space="preserve"> 2.7 سنوات</t>
  </si>
  <si>
    <t xml:space="preserve">صافي الربح </t>
  </si>
  <si>
    <t xml:space="preserve">استهلاك الاصول الثابتة </t>
  </si>
  <si>
    <t xml:space="preserve">التدفق النقدي السنوي</t>
  </si>
  <si>
    <t xml:space="preserve">التدفق النقدي التجميعي</t>
  </si>
  <si>
    <t xml:space="preserve">معدل العائد المتوسط ARR</t>
  </si>
  <si>
    <t xml:space="preserve">نسبة نقطة التعادل BEP</t>
  </si>
  <si>
    <t xml:space="preserve">نسبة صافي الربح إلى إجمالي الإيرادات NI</t>
  </si>
  <si>
    <t xml:space="preserve">نسبة معدل مجمل الربح إلى الإيرادات GI</t>
  </si>
  <si>
    <t xml:space="preserve">تكلفة الاستثمار</t>
  </si>
  <si>
    <t xml:space="preserve">التدفق التجميعي للسنة الثالثة &gt; تكلفة الاستثمار</t>
  </si>
  <si>
    <t xml:space="preserve">تدفق السنة الثانية</t>
  </si>
  <si>
    <t xml:space="preserve">إحتساب التدفق النقدي الشهري للسنة الرابعة</t>
  </si>
  <si>
    <t xml:space="preserve">التدفق التكميلي للتدفق التجميعي  =</t>
  </si>
  <si>
    <t xml:space="preserve">تكلفة الاستثمار-التدفق التجميعي لغاية السنة الثانية</t>
  </si>
  <si>
    <t xml:space="preserve">أشهر الاسترداد</t>
  </si>
  <si>
    <t xml:space="preserve">جدول رقم 31</t>
  </si>
  <si>
    <t xml:space="preserve">قائمة المركز المالي خلال السنوات من 2019 م إلى 2028 م</t>
  </si>
  <si>
    <t xml:space="preserve">التأسيس</t>
  </si>
  <si>
    <t xml:space="preserve">الاصول:</t>
  </si>
  <si>
    <t xml:space="preserve">الاصول المتداولة</t>
  </si>
  <si>
    <t xml:space="preserve">النقد والنقد المماثل</t>
  </si>
  <si>
    <t xml:space="preserve">مبالغ مستحقة الدفع</t>
  </si>
  <si>
    <t xml:space="preserve">مجموع الاصول المتداولة </t>
  </si>
  <si>
    <t xml:space="preserve">الاصول غير المتداولة </t>
  </si>
  <si>
    <t xml:space="preserve">صافي القيمة الدفترية للاصول الثابتة</t>
  </si>
  <si>
    <t xml:space="preserve">صافي مصاريف التأسس </t>
  </si>
  <si>
    <t xml:space="preserve">مجموع الاصول  </t>
  </si>
  <si>
    <t xml:space="preserve">الخصوم وصافي حقوق الملكية</t>
  </si>
  <si>
    <t xml:space="preserve">الخصوم المتداولة</t>
  </si>
  <si>
    <t xml:space="preserve">زكاة شرعية مستحقة</t>
  </si>
  <si>
    <t xml:space="preserve">مجموع الخصوم المتداولة </t>
  </si>
  <si>
    <t xml:space="preserve">الخصوم غير المتداولة </t>
  </si>
  <si>
    <t xml:space="preserve">قروض طويلة الاجل</t>
  </si>
  <si>
    <t xml:space="preserve">مجموع الخصوم غير المتداولة </t>
  </si>
  <si>
    <t xml:space="preserve">صافي حقوق الملكية</t>
  </si>
  <si>
    <t xml:space="preserve">رأس المال المدفوع</t>
  </si>
  <si>
    <t xml:space="preserve">خسائر / ارباح متراكمة</t>
  </si>
  <si>
    <t xml:space="preserve">مجموع الخصوم وصافي حقوق الملكية</t>
  </si>
  <si>
    <t xml:space="preserve">جدول رقم 32</t>
  </si>
  <si>
    <t xml:space="preserve">قائمة التدفقات النقدية خلال السنوات من 2019 م إلى 2028 م</t>
  </si>
  <si>
    <t xml:space="preserve">التدفقات النقدية </t>
  </si>
  <si>
    <t xml:space="preserve">التدفقات النقدية الداخلة</t>
  </si>
  <si>
    <t xml:space="preserve">صافي الارباح السنوية</t>
  </si>
  <si>
    <t xml:space="preserve">قروض طويلة الأجل</t>
  </si>
  <si>
    <t xml:space="preserve">مجموع التدفقات النقدية الداخلة</t>
  </si>
  <si>
    <t xml:space="preserve">التدفقات النقدية الخارجة</t>
  </si>
  <si>
    <t xml:space="preserve">الاستثمارات الثابتة</t>
  </si>
  <si>
    <t xml:space="preserve">الزيادة في صافي راس المال العامل</t>
  </si>
  <si>
    <t xml:space="preserve">الزكاة الشرعية المدفوعة</t>
  </si>
  <si>
    <t xml:space="preserve">أقساط قروض طويلة الأجل</t>
  </si>
  <si>
    <t xml:space="preserve">مجموع التدفقات النقدية الخارجة</t>
  </si>
  <si>
    <t xml:space="preserve">صافي التدفقات النقدية</t>
  </si>
  <si>
    <t xml:space="preserve">رصيد النقد أول المدة</t>
  </si>
  <si>
    <t xml:space="preserve">رصيد النقد آخر المدة</t>
  </si>
  <si>
    <t xml:space="preserve">صافي القيمة الحالية بمعدل خصم 12% NPV</t>
  </si>
  <si>
    <t xml:space="preserve">معدل العائد الداخلي بمعدل خصم 12% IRR</t>
  </si>
  <si>
    <t xml:space="preserve">جدول رقم 33</t>
  </si>
  <si>
    <t xml:space="preserve">قائمة التغيرات في حقوق الملكية خلال السنوات من 2019 م إلى 2028 م</t>
  </si>
  <si>
    <t xml:space="preserve">التغيرات في حقوق الملكية</t>
  </si>
  <si>
    <t xml:space="preserve">رأس المال </t>
  </si>
  <si>
    <t xml:space="preserve">صافي ربح متراكمة نهاية السنة :</t>
  </si>
  <si>
    <t xml:space="preserve">صافي  ربح  متراكمة أول المدة</t>
  </si>
  <si>
    <t xml:space="preserve">صافي  دخل السنة</t>
  </si>
  <si>
    <t xml:space="preserve">صافي ربح متراكمة قبل الزكاة</t>
  </si>
  <si>
    <t xml:space="preserve">صافي  ربح متراكمة نهاية السنة</t>
  </si>
  <si>
    <t xml:space="preserve">صافي حقوق الملكية اخر المدة </t>
  </si>
  <si>
    <t xml:space="preserve">جدول رقم 34</t>
  </si>
  <si>
    <t xml:space="preserve">قائمة الزكاة والضريبة خلال السنوات من 2019 م إلى 2028 م</t>
  </si>
  <si>
    <t xml:space="preserve">إن مكونات صافي الدخل (الخسارة )المعدلة كالتالي:</t>
  </si>
  <si>
    <t xml:space="preserve">صافي دخل السنة</t>
  </si>
  <si>
    <t xml:space="preserve">الأموال الخاضعة للزكاة الشرعية :</t>
  </si>
  <si>
    <t xml:space="preserve">أرباح / (خسائر)  متراكمة أول السنة</t>
  </si>
  <si>
    <t xml:space="preserve">صافي الدخل المعدل</t>
  </si>
  <si>
    <t xml:space="preserve">إجمالي الأموال الخاضعة للزكاة الشرعية</t>
  </si>
  <si>
    <t xml:space="preserve">الأصول واجبة الحسم من الأموال الخاضعة للزكاة الشرعية :</t>
  </si>
  <si>
    <t xml:space="preserve">صافي القيمة الدفترية للأصول الثابتة </t>
  </si>
  <si>
    <t xml:space="preserve">صافي مصاريف التأسيس</t>
  </si>
  <si>
    <t xml:space="preserve">مجموع الأصول واجبة الحسم من الأموال الخاضعة للزكاة الشرعية </t>
  </si>
  <si>
    <t xml:space="preserve">وعاء الزكاة الشرعية </t>
  </si>
  <si>
    <t xml:space="preserve"> الزكاة الشرعية بمعدل 2.5% من الوعاء أو صافي الدخل المعدل أيهما أكبر  </t>
  </si>
  <si>
    <t xml:space="preserve">جدول رقم 36</t>
  </si>
  <si>
    <t xml:space="preserve">تحليل الحساسية</t>
  </si>
  <si>
    <t xml:space="preserve">التغيرات + 10%</t>
  </si>
  <si>
    <t xml:space="preserve">متوسط المؤشر الإقتصادي:</t>
  </si>
  <si>
    <t xml:space="preserve">الحالة الأساسية</t>
  </si>
  <si>
    <t xml:space="preserve">إنخفاض الإيرادات</t>
  </si>
  <si>
    <t xml:space="preserve">إرتفاع الإيرادات </t>
  </si>
  <si>
    <t xml:space="preserve">إرتفاع م.المباشرة</t>
  </si>
  <si>
    <t xml:space="preserve">إرتفاع م.غيرالمباشرة</t>
  </si>
  <si>
    <t xml:space="preserve">إنخفاض م.المباشرة</t>
  </si>
  <si>
    <t xml:space="preserve">إنخفاض م.غيرالمباشرة</t>
  </si>
  <si>
    <t xml:space="preserve">إرتفاع م.المباشرة وغير مباشرة</t>
  </si>
  <si>
    <r>
      <rPr>
        <b val="true"/>
        <sz val="10"/>
        <color rgb="FF8A5D18"/>
        <rFont val="Arial"/>
        <family val="0"/>
        <charset val="178"/>
      </rPr>
      <t xml:space="preserve">طريقة التعبئة</t>
    </r>
    <r>
      <rPr>
        <b val="true"/>
        <sz val="10"/>
        <color rgb="FF8A5D18"/>
        <rFont val="Cairo"/>
        <family val="0"/>
        <charset val="1"/>
      </rPr>
      <t xml:space="preserve">: </t>
    </r>
    <r>
      <rPr>
        <b val="true"/>
        <sz val="10"/>
        <color rgb="FF8A5D18"/>
        <rFont val="Arial"/>
        <family val="0"/>
        <charset val="178"/>
      </rPr>
      <t xml:space="preserve">غيّر الإيرادات أو التكاليف في أوراق النموذج بنسبة </t>
    </r>
    <r>
      <rPr>
        <b val="true"/>
        <sz val="10"/>
        <color rgb="FF8A5D18"/>
        <rFont val="Cairo"/>
        <family val="0"/>
        <charset val="1"/>
      </rPr>
      <t xml:space="preserve">10% </t>
    </r>
    <r>
      <rPr>
        <b val="true"/>
        <sz val="10"/>
        <color rgb="FF8A5D18"/>
        <rFont val="Arial"/>
        <family val="0"/>
        <charset val="178"/>
      </rPr>
      <t xml:space="preserve">في كل حالة، ثم انقل قيم المؤشرات من </t>
    </r>
    <r>
      <rPr>
        <b val="true"/>
        <sz val="10"/>
        <color rgb="FF8A5D18"/>
        <rFont val="Cairo"/>
        <family val="0"/>
        <charset val="1"/>
      </rPr>
      <t xml:space="preserve">«</t>
    </r>
    <r>
      <rPr>
        <b val="true"/>
        <sz val="10"/>
        <color rgb="FF8A5D18"/>
        <rFont val="Arial"/>
        <family val="0"/>
        <charset val="178"/>
      </rPr>
      <t xml:space="preserve">قائمة المؤشرات المالية</t>
    </r>
    <r>
      <rPr>
        <b val="true"/>
        <sz val="10"/>
        <color rgb="FF8A5D18"/>
        <rFont val="Cairo"/>
        <family val="0"/>
        <charset val="1"/>
      </rPr>
      <t xml:space="preserve">» </t>
    </r>
    <r>
      <rPr>
        <b val="true"/>
        <sz val="10"/>
        <color rgb="FF8A5D18"/>
        <rFont val="Arial"/>
        <family val="0"/>
        <charset val="178"/>
      </rPr>
      <t xml:space="preserve">إلى العمود المقابل هنا</t>
    </r>
    <r>
      <rPr>
        <b val="true"/>
        <sz val="10"/>
        <color rgb="FF8A5D18"/>
        <rFont val="Cairo"/>
        <family val="0"/>
        <charset val="1"/>
      </rPr>
      <t xml:space="preserve">. </t>
    </r>
    <r>
      <rPr>
        <b val="true"/>
        <sz val="10"/>
        <color rgb="FF8A5D18"/>
        <rFont val="Arial"/>
        <family val="0"/>
        <charset val="178"/>
      </rPr>
      <t xml:space="preserve">هذه الورقة لا تتحدث تلقائياً</t>
    </r>
    <r>
      <rPr>
        <b val="true"/>
        <sz val="10"/>
        <color rgb="FF8A5D18"/>
        <rFont val="Cairo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</si>
</sst>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_-* #,##0.00_-;_-* #,##0.00\-;_-* \-??_-;_-@_-"/>
    <numFmt numFmtId="166" formatCode="0%"/>
    <numFmt numFmtId="167" formatCode="General"/>
    <numFmt numFmtId="168" formatCode="#,##0"/>
    <numFmt numFmtId="169" formatCode="#,##0.000"/>
    <numFmt numFmtId="170" formatCode="0.0%"/>
    <numFmt numFmtId="171" formatCode="0"/>
    <numFmt numFmtId="172" formatCode="0.00"/>
    <numFmt numFmtId="173" formatCode="#,##0.00"/>
    <numFmt numFmtId="174" formatCode="_(* #,##0_);_(* \(#,##0\);_(* \-??_);_(@_)"/>
    <numFmt numFmtId="175" formatCode="\$#,##0_);[RED]&quot;($&quot;#,##0\)"/>
    <numFmt numFmtId="176" formatCode="0.00%"/>
    <numFmt numFmtId="177" formatCode="_-* #,##0_-;_-* #,##0\-;_-* \-??_-;_-@_-"/>
    <numFmt numFmtId="178" formatCode="#,##0.0"/>
  </numFmts>
  <fonts count="44">
    <font>
      <sz val="10"/>
      <name val="Arial"/>
      <family val="0"/>
      <charset val="17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20"/>
      <color rgb="FFFFFFFF"/>
      <name val="Arial"/>
      <family val="0"/>
      <charset val="178"/>
    </font>
    <font>
      <b val="true"/>
      <sz val="12"/>
      <color rgb="FF1C1B42"/>
      <name val="Arial"/>
      <family val="0"/>
      <charset val="178"/>
    </font>
    <font>
      <sz val="12"/>
      <color rgb="FF1F2937"/>
      <name val="Arial"/>
      <family val="0"/>
      <charset val="178"/>
    </font>
    <font>
      <u val="single"/>
      <sz val="12"/>
      <color rgb="FF1F4FA8"/>
      <name val="Cairo"/>
      <family val="0"/>
      <charset val="1"/>
    </font>
    <font>
      <u val="single"/>
      <sz val="12"/>
      <color rgb="FF1F4FA8"/>
      <name val="Arial"/>
      <family val="0"/>
      <charset val="178"/>
    </font>
    <font>
      <sz val="12"/>
      <color rgb="FF1F2937"/>
      <name val="Cairo"/>
      <family val="0"/>
      <charset val="1"/>
    </font>
    <font>
      <u val="single"/>
      <sz val="11"/>
      <color rgb="FF1F4FA8"/>
      <name val="Arial"/>
      <family val="0"/>
      <charset val="178"/>
    </font>
    <font>
      <b val="true"/>
      <sz val="10"/>
      <name val="Arial"/>
      <family val="2"/>
      <charset val="1"/>
    </font>
    <font>
      <b val="true"/>
      <sz val="10"/>
      <color rgb="FF1C1B42"/>
      <name val="Arial"/>
      <family val="0"/>
      <charset val="178"/>
    </font>
    <font>
      <b val="true"/>
      <sz val="10"/>
      <color rgb="FF1C1B42"/>
      <name val="Cairo"/>
      <family val="0"/>
      <charset val="1"/>
    </font>
    <font>
      <b val="true"/>
      <sz val="10"/>
      <color rgb="FFFFFFFF"/>
      <name val="Arial"/>
      <family val="2"/>
      <charset val="1"/>
    </font>
    <font>
      <b val="true"/>
      <u val="single"/>
      <sz val="1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Arial"/>
      <family val="0"/>
      <charset val="178"/>
    </font>
    <font>
      <sz val="8"/>
      <name val="Simplified Arabic"/>
      <family val="0"/>
      <charset val="178"/>
    </font>
    <font>
      <b val="true"/>
      <sz val="8"/>
      <color rgb="FFFF0000"/>
      <name val="Simplified Arabic"/>
      <family val="0"/>
      <charset val="178"/>
    </font>
    <font>
      <sz val="10"/>
      <name val="Simplified Arabic"/>
      <family val="0"/>
      <charset val="178"/>
    </font>
    <font>
      <b val="true"/>
      <sz val="8"/>
      <name val="Simplified Arabic"/>
      <family val="0"/>
      <charset val="178"/>
    </font>
    <font>
      <sz val="10"/>
      <color rgb="FFFF0000"/>
      <name val="Arial"/>
      <family val="0"/>
      <charset val="178"/>
    </font>
    <font>
      <b val="true"/>
      <sz val="10"/>
      <color rgb="FF8A5D18"/>
      <name val="Arial"/>
      <family val="0"/>
      <charset val="178"/>
    </font>
    <font>
      <b val="true"/>
      <sz val="10"/>
      <color rgb="FF8A5D18"/>
      <name val="Cairo"/>
      <family val="0"/>
      <charset val="1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1F4FA8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1F4FA8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7D6"/>
      </patternFill>
    </fill>
    <fill>
      <patternFill patternType="solid">
        <fgColor rgb="FF1C1B42"/>
        <bgColor rgb="FF1F2937"/>
      </patternFill>
    </fill>
    <fill>
      <patternFill patternType="solid">
        <fgColor rgb="FFFFF7D6"/>
        <bgColor rgb="FFFFFFCC"/>
      </patternFill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1C1B42"/>
      </patternFill>
    </fill>
    <fill>
      <patternFill patternType="solid">
        <fgColor rgb="FFFFFFFF"/>
        <bgColor rgb="FFFFF7D6"/>
      </patternFill>
    </fill>
  </fills>
  <borders count="7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0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26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2" fillId="0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6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31" fillId="2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31" fillId="26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2" borderId="2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7" borderId="2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7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2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2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2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2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2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2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2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6" borderId="2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3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7" borderId="3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7" borderId="3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0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0" borderId="3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3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3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3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6" borderId="3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3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4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4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3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31" fillId="26" borderId="4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26" borderId="4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7" borderId="4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4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4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4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4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31" fillId="26" borderId="5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6" borderId="4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4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3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6" borderId="5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5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31" fillId="26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26" borderId="5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33" fillId="0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3" fillId="0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3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33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26" borderId="2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4" fillId="26" borderId="3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4" fillId="2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28" borderId="2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31" fillId="2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31" fillId="28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28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28" borderId="5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5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4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1" fontId="0" fillId="27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5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28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5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31" fillId="28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5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3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31" fillId="28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28" borderId="5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32" fillId="0" borderId="2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0" borderId="4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4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0" borderId="2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7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31" fillId="28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5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3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9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0" fillId="29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29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4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4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3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2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2" borderId="3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2" borderId="3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6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2" borderId="3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6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6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6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4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3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4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6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3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2" borderId="3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3" fontId="0" fillId="22" borderId="3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3" fontId="0" fillId="22" borderId="3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6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2" borderId="4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28" fillId="26" borderId="6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2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6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6" borderId="4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0" borderId="4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0" borderId="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6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6" borderId="4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6" borderId="6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2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28" fillId="0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2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35" fillId="0" borderId="3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4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1" fillId="26" borderId="6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4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31" fillId="26" borderId="4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26" borderId="4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4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31" fillId="28" borderId="4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31" fillId="28" borderId="6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28" borderId="6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3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4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31" fillId="28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31" fillId="28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31" fillId="2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6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5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4" fontId="31" fillId="28" borderId="3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31" fillId="28" borderId="6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8" borderId="2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4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31" fillId="28" borderId="6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31" fillId="28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0" fillId="0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5" fontId="31" fillId="28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6" fontId="31" fillId="28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3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38" fillId="2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3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7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0" fillId="0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1" fillId="28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7" fontId="37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7" fontId="3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77" fontId="39" fillId="0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7" fontId="3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7" fontId="39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1" fillId="28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37" fillId="0" borderId="2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7" fontId="37" fillId="0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7" fontId="39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39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31" fillId="28" borderId="6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6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6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31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28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7" fontId="40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7" fontId="3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77" fontId="3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36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31" fillId="2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31" fillId="26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2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2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28" fillId="0" borderId="6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8" fillId="0" borderId="2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31" fillId="28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31" fillId="28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27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31" fillId="28" borderId="6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31" fillId="28" borderId="6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41" fillId="27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7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1" fillId="27" borderId="7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0" borderId="6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8" fontId="0" fillId="0" borderId="2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8" fontId="41" fillId="27" borderId="2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8" fontId="0" fillId="0" borderId="2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2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 1" xfId="44"/>
    <cellStyle name="Calculation" xfId="45"/>
    <cellStyle name="Check Cell" xfId="46"/>
    <cellStyle name="Comma 2" xfId="47"/>
    <cellStyle name="Comma 3" xfId="48"/>
    <cellStyle name="Explanatory Text" xfId="49"/>
    <cellStyle name="Good 1" xfId="50"/>
    <cellStyle name="Heading 1 1" xfId="51"/>
    <cellStyle name="Heading 2 1" xfId="52"/>
    <cellStyle name="Heading 3" xfId="53"/>
    <cellStyle name="Heading 4" xfId="54"/>
    <cellStyle name="Input" xfId="55"/>
    <cellStyle name="Linked Cell" xfId="56"/>
    <cellStyle name="Neutral 1" xfId="57"/>
    <cellStyle name="Note 1" xfId="58"/>
    <cellStyle name="Output" xfId="59"/>
    <cellStyle name="Percent 2" xfId="60"/>
    <cellStyle name="Title" xfId="61"/>
    <cellStyle name="Total" xfId="62"/>
    <cellStyle name="Warning Text" xfId="6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D18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7D6"/>
      <rgbColor rgb="FFCCFFCC"/>
      <rgbColor rgb="FFFFFF99"/>
      <rgbColor rgb="FF99CCFF"/>
      <rgbColor rgb="FFFF99CC"/>
      <rgbColor rgb="FFCC99FF"/>
      <rgbColor rgb="FFFFCC99"/>
      <rgbColor rgb="FF1F4FA8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C1B42"/>
      <rgbColor rgb="FF1F293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www.bloggoogan.com/2026/11/free-feasibility-financial-model.html" TargetMode="External"/><Relationship Id="rId3" Type="http://schemas.openxmlformats.org/officeDocument/2006/relationships/hyperlink" Target="https://googanconsult.com/" TargetMode="External"/><Relationship Id="rId4" Type="http://schemas.openxmlformats.org/officeDocument/2006/relationships/hyperlink" Target="googan-feasibility-financial-model.xlsx" TargetMode="External"/><Relationship Id="rId5" Type="http://schemas.openxmlformats.org/officeDocument/2006/relationships/hyperlink" Target="googan-feasibility-financial-model.xlsx" TargetMode="External"/><Relationship Id="rId6" Type="http://schemas.openxmlformats.org/officeDocument/2006/relationships/hyperlink" Target="googan-feasibility-financial-model.xlsx" TargetMode="External"/><Relationship Id="rId7" Type="http://schemas.openxmlformats.org/officeDocument/2006/relationships/hyperlink" Target="googan-feasibility-financial-model.xlsx" TargetMode="External"/><Relationship Id="rId8" Type="http://schemas.openxmlformats.org/officeDocument/2006/relationships/hyperlink" Target="googan-feasibility-financial-model.xlsx" TargetMode="External"/><Relationship Id="rId9" Type="http://schemas.openxmlformats.org/officeDocument/2006/relationships/hyperlink" Target="googan-feasibility-financial-model.xlsx" TargetMode="External"/><Relationship Id="rId10" Type="http://schemas.openxmlformats.org/officeDocument/2006/relationships/hyperlink" Target="googan-feasibility-financial-model.xlsx" TargetMode="External"/><Relationship Id="rId11" Type="http://schemas.openxmlformats.org/officeDocument/2006/relationships/hyperlink" Target="googan-feasibility-financial-model.xlsx" TargetMode="External"/><Relationship Id="rId12" Type="http://schemas.openxmlformats.org/officeDocument/2006/relationships/hyperlink" Target="googan-feasibility-financial-model.xlsx" TargetMode="External"/><Relationship Id="rId13" Type="http://schemas.openxmlformats.org/officeDocument/2006/relationships/hyperlink" Target="googan-feasibility-financial-model.xlsx" TargetMode="External"/><Relationship Id="rId14" Type="http://schemas.openxmlformats.org/officeDocument/2006/relationships/hyperlink" Target="googan-feasibility-financial-model.xlsx" TargetMode="External"/><Relationship Id="rId15" Type="http://schemas.openxmlformats.org/officeDocument/2006/relationships/hyperlink" Target="googan-feasibility-financial-model.xlsx" TargetMode="External"/><Relationship Id="rId16" Type="http://schemas.openxmlformats.org/officeDocument/2006/relationships/hyperlink" Target="googan-feasibility-financial-model.xlsx" TargetMode="External"/><Relationship Id="rId17" Type="http://schemas.openxmlformats.org/officeDocument/2006/relationships/hyperlink" Target="googan-feasibility-financial-model.xlsx" TargetMode="External"/><Relationship Id="rId18" Type="http://schemas.openxmlformats.org/officeDocument/2006/relationships/hyperlink" Target="googan-feasibility-financial-model.xlsx" TargetMode="External"/><Relationship Id="rId19" Type="http://schemas.openxmlformats.org/officeDocument/2006/relationships/hyperlink" Target="googan-feasibility-financial-model.xlsx" TargetMode="External"/><Relationship Id="rId20" Type="http://schemas.openxmlformats.org/officeDocument/2006/relationships/hyperlink" Target="googan-feasibility-financial-model.xlsx" TargetMode="External"/><Relationship Id="rId21" Type="http://schemas.openxmlformats.org/officeDocument/2006/relationships/hyperlink" Target="googan-feasibility-financial-model.xlsx" TargetMode="External"/><Relationship Id="rId22" Type="http://schemas.openxmlformats.org/officeDocument/2006/relationships/hyperlink" Target="googan-feasibility-financial-model.xlsx" TargetMode="External"/><Relationship Id="rId23" Type="http://schemas.openxmlformats.org/officeDocument/2006/relationships/hyperlink" Target="googan-feasibility-financial-model.xlsx" TargetMode="External"/><Relationship Id="rId24" Type="http://schemas.openxmlformats.org/officeDocument/2006/relationships/hyperlink" Target="googan-feasibility-financial-model.xlsx" TargetMode="External"/><Relationship Id="rId25" Type="http://schemas.openxmlformats.org/officeDocument/2006/relationships/hyperlink" Target="googan-feasibility-financial-model.xlsx" TargetMode="External"/><Relationship Id="rId26" Type="http://schemas.openxmlformats.org/officeDocument/2006/relationships/hyperlink" Target="googan-feasibility-financial-model.xlsx" TargetMode="External"/><Relationship Id="rId27" Type="http://schemas.openxmlformats.org/officeDocument/2006/relationships/hyperlink" Target="googan-feasibility-financial-model.xlsx" TargetMode="External"/><Relationship Id="rId28" Type="http://schemas.openxmlformats.org/officeDocument/2006/relationships/hyperlink" Target="googan-feasibility-financial-model.xlsx" TargetMode="External"/><Relationship Id="rId29" Type="http://schemas.openxmlformats.org/officeDocument/2006/relationships/hyperlink" Target="googan-feasibility-financial-model.xlsx" TargetMode="External"/><Relationship Id="rId30" Type="http://schemas.openxmlformats.org/officeDocument/2006/relationships/hyperlink" Target="googan-feasibility-financial-model.xlsx" TargetMode="External"/><Relationship Id="rId31" Type="http://schemas.openxmlformats.org/officeDocument/2006/relationships/hyperlink" Target="googan-feasibility-financial-model.xlsx" TargetMode="External"/><Relationship Id="rId32" Type="http://schemas.openxmlformats.org/officeDocument/2006/relationships/hyperlink" Target="googan-feasibility-financial-model.xlsx" TargetMode="External"/><Relationship Id="rId33" Type="http://schemas.openxmlformats.org/officeDocument/2006/relationships/hyperlink" Target="googan-feasibility-financial-model.xlsx" TargetMode="External"/><Relationship Id="rId34" Type="http://schemas.openxmlformats.org/officeDocument/2006/relationships/hyperlink" Target="googan-feasibility-financial-model.xlsx" TargetMode="External"/><Relationship Id="rId35" Type="http://schemas.openxmlformats.org/officeDocument/2006/relationships/hyperlink" Target="googan-feasibility-financial-model.xlsx" TargetMode="External"/><Relationship Id="rId36" Type="http://schemas.openxmlformats.org/officeDocument/2006/relationships/hyperlink" Target="googan-feasibility-financial-model.xlsx" TargetMode="External"/><Relationship Id="rId37" Type="http://schemas.openxmlformats.org/officeDocument/2006/relationships/hyperlink" Target="googan-feasibility-financial-model.xlsx" TargetMode="External"/><Relationship Id="rId38" Type="http://schemas.openxmlformats.org/officeDocument/2006/relationships/hyperlink" Target="googan-feasibility-financial-model.xlsx" TargetMode="External"/><Relationship Id="rId39" Type="http://schemas.openxmlformats.org/officeDocument/2006/relationships/hyperlink" Target="googan-feasibility-financial-model.xlsx" TargetMode="External"/><Relationship Id="rId40" Type="http://schemas.openxmlformats.org/officeDocument/2006/relationships/hyperlink" Target="googan-feasibility-financial-model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_rels/sheet38.xml.rels><?xml version="1.0" encoding="UTF-8"?>
<Relationships xmlns="http://schemas.openxmlformats.org/package/2006/relationships"><Relationship Id="rId1" Type="http://schemas.openxmlformats.org/officeDocument/2006/relationships/hyperlink" Target="https://googanconsult.com/" TargetMode="External"/><Relationship Id="rId2" Type="http://schemas.openxmlformats.org/officeDocument/2006/relationships/hyperlink" Target="https://googanconsult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4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4"/>
    <col collapsed="false" customWidth="true" hidden="false" outlineLevel="0" max="3" min="3" style="1" width="80"/>
  </cols>
  <sheetData>
    <row r="2" customFormat="false" ht="45.75" hidden="false" customHeight="true" outlineLevel="0" collapsed="false">
      <c r="B2" s="2" t="s">
        <v>0</v>
      </c>
      <c r="C2" s="2"/>
    </row>
    <row r="3" customFormat="false" ht="30" hidden="false" customHeight="true" outlineLevel="0" collapsed="false">
      <c r="B3" s="3" t="s">
        <v>1</v>
      </c>
      <c r="C3" s="4" t="s">
        <v>2</v>
      </c>
    </row>
    <row r="4" customFormat="false" ht="30" hidden="false" customHeight="true" outlineLevel="0" collapsed="false">
      <c r="B4" s="3" t="s">
        <v>3</v>
      </c>
      <c r="C4" s="5" t="s">
        <v>4</v>
      </c>
    </row>
    <row r="5" customFormat="false" ht="30" hidden="false" customHeight="true" outlineLevel="0" collapsed="false">
      <c r="B5" s="3" t="s">
        <v>5</v>
      </c>
      <c r="C5" s="6" t="s">
        <v>6</v>
      </c>
    </row>
    <row r="6" customFormat="false" ht="54" hidden="false" customHeight="true" outlineLevel="0" collapsed="false">
      <c r="B6" s="3" t="s">
        <v>7</v>
      </c>
      <c r="C6" s="4" t="s">
        <v>8</v>
      </c>
    </row>
    <row r="7" customFormat="false" ht="54" hidden="false" customHeight="true" outlineLevel="0" collapsed="false">
      <c r="B7" s="3" t="s">
        <v>9</v>
      </c>
      <c r="C7" s="7" t="s">
        <v>10</v>
      </c>
    </row>
    <row r="8" customFormat="false" ht="78" hidden="false" customHeight="true" outlineLevel="0" collapsed="false">
      <c r="B8" s="3" t="s">
        <v>11</v>
      </c>
      <c r="C8" s="4" t="s">
        <v>12</v>
      </c>
    </row>
    <row r="9" customFormat="false" ht="79.5" hidden="false" customHeight="true" outlineLevel="0" collapsed="false">
      <c r="B9" s="3" t="s">
        <v>13</v>
      </c>
      <c r="C9" s="4" t="s">
        <v>14</v>
      </c>
    </row>
    <row r="10" customFormat="false" ht="54" hidden="false" customHeight="true" outlineLevel="0" collapsed="false">
      <c r="B10" s="3" t="s">
        <v>15</v>
      </c>
      <c r="C10" s="6" t="s">
        <v>16</v>
      </c>
    </row>
    <row r="12" customFormat="false" ht="15" hidden="false" customHeight="true" outlineLevel="0" collapsed="false">
      <c r="B12" s="8" t="s">
        <v>17</v>
      </c>
    </row>
    <row r="13" customFormat="false" ht="15" hidden="false" customHeight="true" outlineLevel="0" collapsed="false">
      <c r="B13" s="9" t="s">
        <v>18</v>
      </c>
    </row>
    <row r="14" customFormat="false" ht="15" hidden="false" customHeight="true" outlineLevel="0" collapsed="false">
      <c r="B14" s="9" t="s">
        <v>19</v>
      </c>
    </row>
    <row r="15" customFormat="false" ht="15" hidden="false" customHeight="true" outlineLevel="0" collapsed="false">
      <c r="B15" s="9" t="s">
        <v>20</v>
      </c>
    </row>
    <row r="16" customFormat="false" ht="15" hidden="false" customHeight="true" outlineLevel="0" collapsed="false">
      <c r="B16" s="9" t="s">
        <v>21</v>
      </c>
    </row>
    <row r="17" customFormat="false" ht="15" hidden="false" customHeight="true" outlineLevel="0" collapsed="false">
      <c r="B17" s="9" t="s">
        <v>22</v>
      </c>
    </row>
    <row r="18" customFormat="false" ht="15" hidden="false" customHeight="true" outlineLevel="0" collapsed="false">
      <c r="B18" s="9" t="s">
        <v>23</v>
      </c>
    </row>
    <row r="19" customFormat="false" ht="15" hidden="false" customHeight="true" outlineLevel="0" collapsed="false">
      <c r="B19" s="9" t="s">
        <v>24</v>
      </c>
    </row>
    <row r="20" customFormat="false" ht="15" hidden="false" customHeight="true" outlineLevel="0" collapsed="false">
      <c r="B20" s="9" t="s">
        <v>25</v>
      </c>
    </row>
    <row r="21" customFormat="false" ht="15" hidden="false" customHeight="true" outlineLevel="0" collapsed="false">
      <c r="B21" s="9" t="s">
        <v>26</v>
      </c>
    </row>
    <row r="22" customFormat="false" ht="15" hidden="false" customHeight="true" outlineLevel="0" collapsed="false">
      <c r="B22" s="9" t="s">
        <v>27</v>
      </c>
    </row>
    <row r="23" customFormat="false" ht="15" hidden="false" customHeight="true" outlineLevel="0" collapsed="false">
      <c r="B23" s="9" t="s">
        <v>28</v>
      </c>
    </row>
    <row r="24" customFormat="false" ht="15" hidden="false" customHeight="true" outlineLevel="0" collapsed="false">
      <c r="B24" s="9" t="s">
        <v>29</v>
      </c>
    </row>
    <row r="25" customFormat="false" ht="15" hidden="false" customHeight="true" outlineLevel="0" collapsed="false">
      <c r="B25" s="9" t="s">
        <v>30</v>
      </c>
    </row>
    <row r="26" customFormat="false" ht="15" hidden="false" customHeight="true" outlineLevel="0" collapsed="false">
      <c r="B26" s="9" t="s">
        <v>31</v>
      </c>
    </row>
    <row r="27" customFormat="false" ht="15" hidden="false" customHeight="true" outlineLevel="0" collapsed="false">
      <c r="B27" s="9" t="s">
        <v>32</v>
      </c>
    </row>
    <row r="28" customFormat="false" ht="15" hidden="false" customHeight="true" outlineLevel="0" collapsed="false">
      <c r="B28" s="9" t="s">
        <v>33</v>
      </c>
    </row>
    <row r="29" customFormat="false" ht="15" hidden="false" customHeight="true" outlineLevel="0" collapsed="false">
      <c r="B29" s="9" t="s">
        <v>34</v>
      </c>
    </row>
    <row r="30" customFormat="false" ht="15" hidden="false" customHeight="true" outlineLevel="0" collapsed="false">
      <c r="B30" s="9" t="s">
        <v>35</v>
      </c>
    </row>
    <row r="31" customFormat="false" ht="15" hidden="false" customHeight="true" outlineLevel="0" collapsed="false">
      <c r="B31" s="9" t="s">
        <v>36</v>
      </c>
    </row>
    <row r="32" customFormat="false" ht="15" hidden="false" customHeight="true" outlineLevel="0" collapsed="false">
      <c r="B32" s="9" t="s">
        <v>37</v>
      </c>
    </row>
    <row r="33" customFormat="false" ht="15" hidden="false" customHeight="true" outlineLevel="0" collapsed="false">
      <c r="B33" s="9" t="s">
        <v>38</v>
      </c>
    </row>
    <row r="34" customFormat="false" ht="15" hidden="false" customHeight="true" outlineLevel="0" collapsed="false">
      <c r="B34" s="9" t="s">
        <v>39</v>
      </c>
    </row>
    <row r="35" customFormat="false" ht="15" hidden="false" customHeight="true" outlineLevel="0" collapsed="false">
      <c r="B35" s="9" t="s">
        <v>40</v>
      </c>
    </row>
    <row r="36" customFormat="false" ht="15" hidden="false" customHeight="true" outlineLevel="0" collapsed="false">
      <c r="B36" s="9" t="s">
        <v>41</v>
      </c>
    </row>
    <row r="37" customFormat="false" ht="15" hidden="false" customHeight="true" outlineLevel="0" collapsed="false">
      <c r="B37" s="9" t="s">
        <v>42</v>
      </c>
    </row>
    <row r="38" customFormat="false" ht="15" hidden="false" customHeight="true" outlineLevel="0" collapsed="false">
      <c r="B38" s="9" t="s">
        <v>43</v>
      </c>
    </row>
    <row r="39" customFormat="false" ht="15" hidden="false" customHeight="true" outlineLevel="0" collapsed="false">
      <c r="B39" s="9" t="s">
        <v>44</v>
      </c>
    </row>
    <row r="40" customFormat="false" ht="15" hidden="false" customHeight="true" outlineLevel="0" collapsed="false">
      <c r="B40" s="9" t="s">
        <v>45</v>
      </c>
    </row>
    <row r="41" customFormat="false" ht="15" hidden="false" customHeight="true" outlineLevel="0" collapsed="false">
      <c r="B41" s="9" t="s">
        <v>46</v>
      </c>
    </row>
    <row r="42" customFormat="false" ht="15" hidden="false" customHeight="true" outlineLevel="0" collapsed="false">
      <c r="B42" s="9" t="s">
        <v>47</v>
      </c>
    </row>
    <row r="43" customFormat="false" ht="15" hidden="false" customHeight="true" outlineLevel="0" collapsed="false">
      <c r="B43" s="9" t="s">
        <v>48</v>
      </c>
    </row>
    <row r="44" customFormat="false" ht="15" hidden="false" customHeight="true" outlineLevel="0" collapsed="false">
      <c r="B44" s="9" t="s">
        <v>49</v>
      </c>
    </row>
    <row r="45" customFormat="false" ht="15" hidden="false" customHeight="true" outlineLevel="0" collapsed="false">
      <c r="B45" s="9" t="s">
        <v>50</v>
      </c>
    </row>
    <row r="46" customFormat="false" ht="15" hidden="false" customHeight="true" outlineLevel="0" collapsed="false">
      <c r="B46" s="9" t="s">
        <v>51</v>
      </c>
    </row>
    <row r="47" customFormat="false" ht="15" hidden="false" customHeight="true" outlineLevel="0" collapsed="false">
      <c r="B47" s="9" t="s">
        <v>52</v>
      </c>
    </row>
    <row r="48" customFormat="false" ht="15" hidden="false" customHeight="true" outlineLevel="0" collapsed="false">
      <c r="B48" s="9" t="s">
        <v>53</v>
      </c>
    </row>
    <row r="49" customFormat="false" ht="15" hidden="false" customHeight="true" outlineLevel="0" collapsed="false">
      <c r="B49" s="9" t="s">
        <v>54</v>
      </c>
    </row>
  </sheetData>
  <sheetProtection sheet="true" password="9abc"/>
  <mergeCells count="1">
    <mergeCell ref="B2:C2"/>
  </mergeCells>
  <hyperlinks>
    <hyperlink ref="C4" r:id="rId1" display="googanconsult.com"/>
    <hyperlink ref="C5" r:id="rId2" display="شرح طريقة الاستخدام خطوة بخطوة في موسوعة جوجان – bloggoogan.com"/>
    <hyperlink ref="C10" r:id="rId3" display="قسم الدراسات في جوجان يعدّ دراسات الجدوى والملفات التمويلية للمشاريع في السعودية – googanconsult.com"/>
    <hyperlink ref="B13" r:id="rId4" location="'الإيرادات%20المالية'!A1" display="الإيرادات المالية"/>
    <hyperlink ref="B14" r:id="rId5" location="'تكلفة%20المباني'!A1" display="تكلفة المباني"/>
    <hyperlink ref="B15" r:id="rId6" location="'تكلفة%20المعدات'!A1" display="تكلفة المعدات"/>
    <hyperlink ref="B16" r:id="rId7" location="'تكلفة%20السيارات%20ووسائل%20النقل'!A1" display="تكلفة السيارات ووسائل النقل"/>
    <hyperlink ref="B17" r:id="rId8" location="'تكلفة%20الأجهزة%20واالأثاث'!A1" display="تكلفة الأجهزة واالأثاث"/>
    <hyperlink ref="B18" r:id="rId9" location="'إجمالي%20الموجودات'!A1" display="إجمالي الموجودات"/>
    <hyperlink ref="B19" r:id="rId10" location="'م.التأسيس'!A1" display="م.التأسيس"/>
    <hyperlink ref="B20" r:id="rId11" location="'رأس%20مال%20ثابت'!A1" display="رأس مال ثابت"/>
    <hyperlink ref="B21" r:id="rId12" location="'رأس%20المال%20العامل'!A1" display="رأس المال العامل"/>
    <hyperlink ref="B22" r:id="rId13" location="'رأس%20المال%20المستثمر'!A1" display="رأس المال المستثمر"/>
    <hyperlink ref="B23" r:id="rId14" location="'برنامج%20سداد%20القرض'!A1" display="برنامج سداد القرض"/>
    <hyperlink ref="B24" r:id="rId15" location="'الرواتب'!A1" display="الرواتب"/>
    <hyperlink ref="B25" r:id="rId16" location="'مواد%20خام%201'!A1" display="مواد خام 1"/>
    <hyperlink ref="B26" r:id="rId17" location="'مواد%20خام%202%20'!A1" display="مواد خام 2"/>
    <hyperlink ref="B27" r:id="rId18" location="'مواد%20خام%203'!A1" display="مواد خام 3"/>
    <hyperlink ref="B28" r:id="rId19" location="'مواد%20خام%204'!A1" display="مواد خام 4"/>
    <hyperlink ref="B29" r:id="rId20" location="'مواد%20خام%205'!A1" display="مواد خام 5"/>
    <hyperlink ref="B30" r:id="rId21" location="'مواد%20خام%206'!A1" display="مواد خام 6"/>
    <hyperlink ref="B31" r:id="rId22" location="'مواد%20خام%207'!A1" display="مواد خام 7"/>
    <hyperlink ref="B32" r:id="rId23" location="'إجمالي%20المواد%20الخام'!A1" display="إجمالي المواد الخام"/>
    <hyperlink ref="B33" r:id="rId24" location="'منافع%20عامة'!A1" display="منافع عامة"/>
    <hyperlink ref="B34" r:id="rId25" location="'تكلفة%20الصيانة'!A1" display="تكلفة الصيانة"/>
    <hyperlink ref="B35" r:id="rId26" location="'تكلفة%20التأمين'!A1" display="تكلفة التأمين"/>
    <hyperlink ref="B36" r:id="rId27" location="'م.عمومية%20وإدارية'!A1" display="م.عمومية وإدارية"/>
    <hyperlink ref="B37" r:id="rId28" location="'م.التسويق'!A1" display="م.التسويق"/>
    <hyperlink ref="B38" r:id="rId29" location="'م.%20الإهلاك'!A1" display="م. الإهلاك"/>
    <hyperlink ref="B39" r:id="rId30" location="'م.%20تشغيل%20سنوية'!A1" display="م. تشغيل سنوية"/>
    <hyperlink ref="B40" r:id="rId31" location="'م.التشغيل%20المالية100%25'!A1" display="م.التشغيل المالية100%"/>
    <hyperlink ref="B41" r:id="rId32" location="'م.التشغيل%20المالية%20'!A1" display="م.التشغيل المالية"/>
    <hyperlink ref="B42" r:id="rId33" location="'قائمة%20الدخل'!A1" display="قائمة الدخل"/>
    <hyperlink ref="B43" r:id="rId34" location="'قائمة%20الدخل%20(2)'!A1" display="قائمة الدخل (2)"/>
    <hyperlink ref="B44" r:id="rId35" location="'قائمة%20المؤشرات%20المالية%20'!A1" display="قائمة المؤشرات المالية"/>
    <hyperlink ref="B45" r:id="rId36" location="'قائمة%20المركز%20المالي'!A1" display="قائمة المركز المالي"/>
    <hyperlink ref="B46" r:id="rId37" location="'قائمة%20التدفق%20النقدي%20'!A1" display="قائمة التدفق النقدي"/>
    <hyperlink ref="B47" r:id="rId38" location="'قائمة%20التغيرات%20في%20حقوق%20الملكية'!A1" display="قائمة التغيرات في حقوق الملكية"/>
    <hyperlink ref="B48" r:id="rId39" location="'قائمة%20الزكاة%20والضريبة'!A1" display="قائمة الزكاة والضريبة"/>
    <hyperlink ref="B49" r:id="rId40" location="'الحساسية%20'!A1" display="الحساسية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5.56"/>
    <col collapsed="false" customWidth="true" hidden="false" outlineLevel="0" max="2" min="2" style="1" width="9.7"/>
    <col collapsed="false" customWidth="true" hidden="false" outlineLevel="0" max="3" min="3" style="1" width="8.41"/>
    <col collapsed="false" customWidth="true" hidden="false" outlineLevel="0" max="4" min="4" style="1" width="11.12"/>
    <col collapsed="false" customWidth="true" hidden="false" outlineLevel="0" max="5" min="5" style="1" width="12.56"/>
    <col collapsed="false" customWidth="true" hidden="false" outlineLevel="0" max="6" min="6" style="1" width="11.99"/>
    <col collapsed="false" customWidth="true" hidden="false" outlineLevel="0" max="9" min="7" style="1" width="11.56"/>
    <col collapsed="false" customWidth="true" hidden="false" outlineLevel="0" max="14" min="10" style="1" width="10.13"/>
  </cols>
  <sheetData>
    <row r="1" customFormat="false" ht="12.75" hidden="false" customHeight="true" outlineLevel="0" collapsed="false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customFormat="false" ht="12.75" hidden="false" customHeight="true" outlineLevel="0" collapsed="false">
      <c r="A2" s="10" t="s">
        <v>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customFormat="false" ht="13.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3.5" hidden="false" customHeight="true" outlineLevel="0" collapsed="false">
      <c r="A4" s="13" t="s">
        <v>58</v>
      </c>
      <c r="B4" s="14"/>
      <c r="C4" s="14"/>
      <c r="D4" s="14"/>
      <c r="E4" s="15" t="s">
        <v>59</v>
      </c>
      <c r="F4" s="15"/>
      <c r="G4" s="15"/>
      <c r="H4" s="15"/>
      <c r="I4" s="15"/>
      <c r="J4" s="16"/>
      <c r="K4" s="16"/>
      <c r="L4" s="16"/>
      <c r="M4" s="16"/>
      <c r="N4" s="17"/>
    </row>
    <row r="5" customFormat="false" ht="13.5" hidden="false" customHeight="true" outlineLevel="0" collapsed="false">
      <c r="A5" s="18"/>
      <c r="B5" s="19" t="s">
        <v>60</v>
      </c>
      <c r="C5" s="20" t="s">
        <v>61</v>
      </c>
      <c r="D5" s="21" t="s">
        <v>62</v>
      </c>
      <c r="E5" s="22" t="n">
        <v>2019</v>
      </c>
      <c r="F5" s="23" t="n">
        <f aca="false">E5+1</f>
        <v>2020</v>
      </c>
      <c r="G5" s="23" t="n">
        <f aca="false">F5+1</f>
        <v>2021</v>
      </c>
      <c r="H5" s="23" t="n">
        <f aca="false">G5+1</f>
        <v>2022</v>
      </c>
      <c r="I5" s="23" t="n">
        <f aca="false">H5+1</f>
        <v>2023</v>
      </c>
      <c r="J5" s="23" t="n">
        <f aca="false">I5+1</f>
        <v>2024</v>
      </c>
      <c r="K5" s="23" t="n">
        <f aca="false">J5+1</f>
        <v>2025</v>
      </c>
      <c r="L5" s="23" t="n">
        <f aca="false">K5+1</f>
        <v>2026</v>
      </c>
      <c r="M5" s="23" t="n">
        <f aca="false">L5+1</f>
        <v>2027</v>
      </c>
      <c r="N5" s="24" t="n">
        <f aca="false">M5+1</f>
        <v>2028</v>
      </c>
    </row>
    <row r="6" customFormat="false" ht="12.75" hidden="false" customHeight="true" outlineLevel="0" collapsed="false">
      <c r="A6" s="18" t="s">
        <v>63</v>
      </c>
      <c r="B6" s="25"/>
      <c r="C6" s="25"/>
      <c r="D6" s="26"/>
      <c r="E6" s="27" t="n">
        <v>0.6</v>
      </c>
      <c r="F6" s="28" t="n">
        <v>0.8</v>
      </c>
      <c r="G6" s="28" t="n">
        <v>1</v>
      </c>
      <c r="H6" s="28" t="n">
        <v>1</v>
      </c>
      <c r="I6" s="28" t="n">
        <v>1</v>
      </c>
      <c r="J6" s="28" t="n">
        <v>1</v>
      </c>
      <c r="K6" s="28" t="n">
        <v>1</v>
      </c>
      <c r="L6" s="28" t="n">
        <v>1</v>
      </c>
      <c r="M6" s="28" t="n">
        <v>1</v>
      </c>
      <c r="N6" s="29" t="n">
        <v>1</v>
      </c>
    </row>
    <row r="7" customFormat="false" ht="12.75" hidden="false" customHeight="true" outlineLevel="0" collapsed="false">
      <c r="A7" s="30" t="s">
        <v>64</v>
      </c>
      <c r="B7" s="31" t="n">
        <v>15</v>
      </c>
      <c r="C7" s="32" t="n">
        <v>3600</v>
      </c>
      <c r="D7" s="33" t="n">
        <f aca="false">C7*B7</f>
        <v>54000</v>
      </c>
      <c r="E7" s="34" t="n">
        <f aca="false">E6*D7</f>
        <v>32400</v>
      </c>
      <c r="F7" s="35" t="n">
        <f aca="false">D7*F6</f>
        <v>43200</v>
      </c>
      <c r="G7" s="35" t="n">
        <f aca="false">G6*D7</f>
        <v>54000</v>
      </c>
      <c r="H7" s="35" t="n">
        <f aca="false">H6*D7</f>
        <v>54000</v>
      </c>
      <c r="I7" s="35" t="n">
        <f aca="false">H7</f>
        <v>54000</v>
      </c>
      <c r="J7" s="35" t="n">
        <f aca="false">I7</f>
        <v>54000</v>
      </c>
      <c r="K7" s="35" t="n">
        <f aca="false">J7</f>
        <v>54000</v>
      </c>
      <c r="L7" s="35" t="n">
        <f aca="false">K7</f>
        <v>54000</v>
      </c>
      <c r="M7" s="35" t="n">
        <f aca="false">L7</f>
        <v>54000</v>
      </c>
      <c r="N7" s="36" t="n">
        <f aca="false">M7</f>
        <v>54000</v>
      </c>
    </row>
    <row r="8" customFormat="false" ht="12.75" hidden="false" customHeight="true" outlineLevel="0" collapsed="false">
      <c r="A8" s="30" t="s">
        <v>65</v>
      </c>
      <c r="B8" s="31" t="n">
        <v>15</v>
      </c>
      <c r="C8" s="32" t="n">
        <v>1680</v>
      </c>
      <c r="D8" s="33" t="n">
        <f aca="false">C8*B8</f>
        <v>25200</v>
      </c>
      <c r="E8" s="34" t="n">
        <f aca="false">E6*D8</f>
        <v>15120</v>
      </c>
      <c r="F8" s="35" t="n">
        <f aca="false">F6*D8</f>
        <v>20160</v>
      </c>
      <c r="G8" s="35" t="n">
        <f aca="false">G6*D8</f>
        <v>25200</v>
      </c>
      <c r="H8" s="35" t="n">
        <f aca="false">H6*D8</f>
        <v>25200</v>
      </c>
      <c r="I8" s="35" t="n">
        <f aca="false">H8</f>
        <v>25200</v>
      </c>
      <c r="J8" s="35" t="n">
        <f aca="false">I8</f>
        <v>25200</v>
      </c>
      <c r="K8" s="35" t="n">
        <f aca="false">J8</f>
        <v>25200</v>
      </c>
      <c r="L8" s="35" t="n">
        <f aca="false">K8</f>
        <v>25200</v>
      </c>
      <c r="M8" s="35" t="n">
        <f aca="false">L8</f>
        <v>25200</v>
      </c>
      <c r="N8" s="36" t="n">
        <f aca="false">M8</f>
        <v>25200</v>
      </c>
    </row>
    <row r="9" customFormat="false" ht="12.75" hidden="false" customHeight="true" outlineLevel="0" collapsed="false">
      <c r="A9" s="30" t="s">
        <v>66</v>
      </c>
      <c r="B9" s="31" t="n">
        <v>2</v>
      </c>
      <c r="C9" s="32" t="n">
        <v>28800</v>
      </c>
      <c r="D9" s="33" t="n">
        <f aca="false">C9*B9</f>
        <v>57600</v>
      </c>
      <c r="E9" s="34" t="n">
        <f aca="false">E6*D9</f>
        <v>34560</v>
      </c>
      <c r="F9" s="35" t="n">
        <f aca="false">F6*D9</f>
        <v>46080</v>
      </c>
      <c r="G9" s="35" t="n">
        <f aca="false">G6*D9</f>
        <v>57600</v>
      </c>
      <c r="H9" s="35" t="n">
        <f aca="false">H6*D9</f>
        <v>57600</v>
      </c>
      <c r="I9" s="35" t="n">
        <f aca="false">H9</f>
        <v>57600</v>
      </c>
      <c r="J9" s="35" t="n">
        <f aca="false">I9</f>
        <v>57600</v>
      </c>
      <c r="K9" s="35" t="n">
        <f aca="false">J9</f>
        <v>57600</v>
      </c>
      <c r="L9" s="35" t="n">
        <f aca="false">K9</f>
        <v>57600</v>
      </c>
      <c r="M9" s="35" t="n">
        <f aca="false">L9</f>
        <v>57600</v>
      </c>
      <c r="N9" s="36" t="n">
        <f aca="false">M9</f>
        <v>57600</v>
      </c>
    </row>
    <row r="10" customFormat="false" ht="12.75" hidden="false" customHeight="true" outlineLevel="0" collapsed="false">
      <c r="A10" s="30" t="s">
        <v>67</v>
      </c>
      <c r="B10" s="31" t="n">
        <v>15</v>
      </c>
      <c r="C10" s="32" t="n">
        <v>2400</v>
      </c>
      <c r="D10" s="34" t="n">
        <f aca="false">C10*B10</f>
        <v>36000</v>
      </c>
      <c r="E10" s="35" t="n">
        <f aca="false">E6*D10</f>
        <v>21600</v>
      </c>
      <c r="F10" s="35" t="n">
        <f aca="false">F6*D10</f>
        <v>28800</v>
      </c>
      <c r="G10" s="35" t="n">
        <f aca="false">G6*D10</f>
        <v>36000</v>
      </c>
      <c r="H10" s="35" t="n">
        <f aca="false">H6*D10</f>
        <v>36000</v>
      </c>
      <c r="I10" s="35" t="n">
        <f aca="false">I6*H10</f>
        <v>36000</v>
      </c>
      <c r="J10" s="35" t="n">
        <f aca="false">J6*I10</f>
        <v>36000</v>
      </c>
      <c r="K10" s="35" t="n">
        <f aca="false">K6*J10</f>
        <v>36000</v>
      </c>
      <c r="L10" s="35" t="n">
        <f aca="false">L6*K10</f>
        <v>36000</v>
      </c>
      <c r="M10" s="35" t="n">
        <f aca="false">M6*L10</f>
        <v>36000</v>
      </c>
      <c r="N10" s="35" t="n">
        <f aca="false">N6*M10</f>
        <v>36000</v>
      </c>
    </row>
    <row r="11" customFormat="false" ht="12.75" hidden="false" customHeight="true" outlineLevel="0" collapsed="false">
      <c r="A11" s="30"/>
      <c r="B11" s="31"/>
      <c r="C11" s="32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9"/>
    </row>
    <row r="12" customFormat="false" ht="12.75" hidden="false" customHeight="true" outlineLevel="0" collapsed="false">
      <c r="A12" s="30"/>
      <c r="B12" s="31"/>
      <c r="C12" s="32"/>
      <c r="D12" s="40"/>
      <c r="E12" s="37"/>
      <c r="F12" s="38"/>
      <c r="G12" s="38"/>
      <c r="H12" s="38"/>
      <c r="I12" s="38"/>
      <c r="J12" s="38"/>
      <c r="K12" s="38"/>
      <c r="L12" s="38"/>
      <c r="M12" s="38"/>
      <c r="N12" s="39"/>
    </row>
    <row r="13" customFormat="false" ht="15" hidden="false" customHeight="true" outlineLevel="0" collapsed="false">
      <c r="A13" s="41" t="s">
        <v>68</v>
      </c>
      <c r="B13" s="42"/>
      <c r="C13" s="43"/>
      <c r="D13" s="44" t="n">
        <f aca="false">SUM(D7:D12)</f>
        <v>172800</v>
      </c>
      <c r="E13" s="45" t="n">
        <f aca="false">SUM(E7:E12)</f>
        <v>103680</v>
      </c>
      <c r="F13" s="46" t="n">
        <f aca="false">SUM(F7:F12)</f>
        <v>138240</v>
      </c>
      <c r="G13" s="46" t="n">
        <f aca="false">SUM(G7:G12)</f>
        <v>172800</v>
      </c>
      <c r="H13" s="46" t="n">
        <f aca="false">SUM(H7:H12)</f>
        <v>172800</v>
      </c>
      <c r="I13" s="46" t="n">
        <f aca="false">SUM(I7:I12)</f>
        <v>172800</v>
      </c>
      <c r="J13" s="46" t="n">
        <f aca="false">SUM(J7:J12)</f>
        <v>172800</v>
      </c>
      <c r="K13" s="46" t="n">
        <f aca="false">SUM(K7:K12)</f>
        <v>172800</v>
      </c>
      <c r="L13" s="46" t="n">
        <f aca="false">SUM(L7:L12)</f>
        <v>172800</v>
      </c>
      <c r="M13" s="46" t="n">
        <f aca="false">SUM(M7:M12)</f>
        <v>172800</v>
      </c>
      <c r="N13" s="47" t="n">
        <f aca="false">SUM(N7:N12)</f>
        <v>172800</v>
      </c>
    </row>
  </sheetData>
  <sheetProtection sheet="true" password="9abc" formatCells="false" formatColumns="false" formatRows="false"/>
  <mergeCells count="5">
    <mergeCell ref="A1:N1"/>
    <mergeCell ref="A2:N2"/>
    <mergeCell ref="A3:C3"/>
    <mergeCell ref="D3:E3"/>
    <mergeCell ref="E4:I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.5" right="0.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2" min="2" style="1" width="10.13"/>
    <col collapsed="false" customWidth="true" hidden="false" outlineLevel="0" max="3" min="3" style="1" width="8.56"/>
    <col collapsed="false" customWidth="true" hidden="false" outlineLevel="0" max="5" min="4" style="1" width="12.99"/>
    <col collapsed="false" customWidth="true" hidden="false" outlineLevel="0" max="6" min="6" style="1" width="12.85"/>
    <col collapsed="false" customWidth="true" hidden="false" outlineLevel="0" max="7" min="7" style="1" width="13.15"/>
    <col collapsed="false" customWidth="true" hidden="false" outlineLevel="0" max="8" min="8" style="1" width="12.7"/>
    <col collapsed="false" customWidth="true" hidden="false" outlineLevel="0" max="9" min="9" style="1" width="12.42"/>
    <col collapsed="false" customWidth="true" hidden="false" outlineLevel="0" max="11" min="10" style="1" width="12.7"/>
    <col collapsed="false" customWidth="true" hidden="false" outlineLevel="0" max="12" min="12" style="1" width="12.99"/>
    <col collapsed="false" customWidth="true" hidden="false" outlineLevel="0" max="13" min="13" style="1" width="14.14"/>
  </cols>
  <sheetData>
    <row r="1" customFormat="false" ht="12.75" hidden="false" customHeight="true" outlineLevel="0" collapsed="false">
      <c r="A1" s="10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48" t="s">
        <v>72</v>
      </c>
      <c r="B4" s="49" t="s">
        <v>73</v>
      </c>
      <c r="C4" s="50" t="s">
        <v>74</v>
      </c>
      <c r="D4" s="51" t="s">
        <v>75</v>
      </c>
      <c r="E4" s="51"/>
      <c r="F4" s="51"/>
      <c r="G4" s="51"/>
      <c r="H4" s="51"/>
      <c r="I4" s="51"/>
      <c r="J4" s="51"/>
      <c r="K4" s="51"/>
      <c r="L4" s="51"/>
      <c r="M4" s="51"/>
    </row>
    <row r="5" customFormat="false" ht="12.75" hidden="false" customHeight="true" outlineLevel="0" collapsed="false">
      <c r="A5" s="52" t="s">
        <v>76</v>
      </c>
      <c r="B5" s="53" t="s">
        <v>77</v>
      </c>
      <c r="C5" s="54" t="s">
        <v>78</v>
      </c>
      <c r="D5" s="55" t="n">
        <v>2019</v>
      </c>
      <c r="E5" s="23" t="n">
        <f aca="false">D5+1</f>
        <v>2020</v>
      </c>
      <c r="F5" s="23" t="n">
        <f aca="false">E5+1</f>
        <v>2021</v>
      </c>
      <c r="G5" s="23" t="n">
        <f aca="false">F5+1</f>
        <v>2022</v>
      </c>
      <c r="H5" s="23" t="n">
        <f aca="false">G5+1</f>
        <v>2023</v>
      </c>
      <c r="I5" s="23" t="n">
        <f aca="false">H5+1</f>
        <v>2024</v>
      </c>
      <c r="J5" s="23" t="n">
        <f aca="false">I5+1</f>
        <v>2025</v>
      </c>
      <c r="K5" s="23" t="n">
        <f aca="false">J5+1</f>
        <v>2026</v>
      </c>
      <c r="L5" s="23" t="n">
        <f aca="false">K5+1</f>
        <v>2027</v>
      </c>
      <c r="M5" s="24" t="n">
        <f aca="false">L5+1</f>
        <v>2028</v>
      </c>
    </row>
    <row r="6" customFormat="false" ht="12.75" hidden="false" customHeight="true" outlineLevel="0" collapsed="false">
      <c r="A6" s="56" t="s">
        <v>79</v>
      </c>
      <c r="B6" s="57" t="n">
        <v>500</v>
      </c>
      <c r="C6" s="58" t="n">
        <v>3800</v>
      </c>
      <c r="D6" s="35" t="n">
        <f aca="false">B6*C6</f>
        <v>1900000</v>
      </c>
      <c r="E6" s="35" t="n">
        <f aca="false">D6</f>
        <v>1900000</v>
      </c>
      <c r="F6" s="35" t="n">
        <f aca="false">E6</f>
        <v>1900000</v>
      </c>
      <c r="G6" s="35" t="n">
        <f aca="false">F6</f>
        <v>1900000</v>
      </c>
      <c r="H6" s="35" t="n">
        <f aca="false">G6</f>
        <v>1900000</v>
      </c>
      <c r="I6" s="35" t="n">
        <f aca="false">H6</f>
        <v>1900000</v>
      </c>
      <c r="J6" s="35" t="n">
        <f aca="false">I6</f>
        <v>1900000</v>
      </c>
      <c r="K6" s="35" t="n">
        <f aca="false">J6</f>
        <v>1900000</v>
      </c>
      <c r="L6" s="35" t="n">
        <f aca="false">K6</f>
        <v>1900000</v>
      </c>
      <c r="M6" s="36" t="n">
        <f aca="false">L6</f>
        <v>1900000</v>
      </c>
    </row>
    <row r="7" customFormat="false" ht="12.75" hidden="false" customHeight="true" outlineLevel="0" collapsed="false">
      <c r="A7" s="59" t="s">
        <v>80</v>
      </c>
      <c r="B7" s="60"/>
      <c r="C7" s="61"/>
      <c r="D7" s="62" t="n">
        <v>0.03</v>
      </c>
      <c r="E7" s="62" t="n">
        <v>0.03</v>
      </c>
      <c r="F7" s="62" t="n">
        <v>0.03</v>
      </c>
      <c r="G7" s="62" t="n">
        <v>0.03</v>
      </c>
      <c r="H7" s="62" t="n">
        <v>0.03</v>
      </c>
      <c r="I7" s="62" t="n">
        <v>0.03</v>
      </c>
      <c r="J7" s="62" t="n">
        <v>0.03</v>
      </c>
      <c r="K7" s="62" t="n">
        <v>0.03</v>
      </c>
      <c r="L7" s="62" t="n">
        <v>0.03</v>
      </c>
      <c r="M7" s="62" t="n">
        <v>0.03</v>
      </c>
    </row>
    <row r="8" customFormat="false" ht="12.75" hidden="false" customHeight="true" outlineLevel="0" collapsed="false">
      <c r="A8" s="59" t="s">
        <v>81</v>
      </c>
      <c r="B8" s="60"/>
      <c r="C8" s="61"/>
      <c r="D8" s="35" t="n">
        <f aca="false">D6*D7</f>
        <v>57000</v>
      </c>
      <c r="E8" s="35" t="n">
        <f aca="false">E6*E7</f>
        <v>57000</v>
      </c>
      <c r="F8" s="35" t="n">
        <f aca="false">F6*F7</f>
        <v>57000</v>
      </c>
      <c r="G8" s="35" t="n">
        <f aca="false">G6*G7</f>
        <v>57000</v>
      </c>
      <c r="H8" s="35" t="n">
        <f aca="false">H6*H7</f>
        <v>57000</v>
      </c>
      <c r="I8" s="35" t="n">
        <f aca="false">I6*I7</f>
        <v>57000</v>
      </c>
      <c r="J8" s="35" t="n">
        <f aca="false">J6*J7</f>
        <v>57000</v>
      </c>
      <c r="K8" s="35" t="n">
        <f aca="false">K6*K7</f>
        <v>57000</v>
      </c>
      <c r="L8" s="35" t="n">
        <f aca="false">L6*L7</f>
        <v>57000</v>
      </c>
      <c r="M8" s="36" t="n">
        <f aca="false">M6*M7</f>
        <v>57000</v>
      </c>
    </row>
    <row r="9" customFormat="false" ht="12.75" hidden="false" customHeight="true" outlineLevel="0" collapsed="false">
      <c r="A9" s="59" t="s">
        <v>82</v>
      </c>
      <c r="B9" s="63"/>
      <c r="C9" s="64"/>
      <c r="D9" s="35" t="n">
        <f aca="false">D8</f>
        <v>57000</v>
      </c>
      <c r="E9" s="35" t="n">
        <f aca="false">D9+E8</f>
        <v>114000</v>
      </c>
      <c r="F9" s="35" t="n">
        <f aca="false">E9+F8</f>
        <v>171000</v>
      </c>
      <c r="G9" s="35" t="n">
        <f aca="false">F9+G8</f>
        <v>228000</v>
      </c>
      <c r="H9" s="35" t="n">
        <f aca="false">G9+H8</f>
        <v>285000</v>
      </c>
      <c r="I9" s="35" t="n">
        <f aca="false">H9+I8</f>
        <v>342000</v>
      </c>
      <c r="J9" s="35" t="n">
        <f aca="false">I9+J8</f>
        <v>399000</v>
      </c>
      <c r="K9" s="35" t="n">
        <f aca="false">J9+K8</f>
        <v>456000</v>
      </c>
      <c r="L9" s="35" t="n">
        <f aca="false">K9+L8</f>
        <v>513000</v>
      </c>
      <c r="M9" s="36" t="n">
        <f aca="false">L9+M8</f>
        <v>570000</v>
      </c>
    </row>
    <row r="10" customFormat="false" ht="13.5" hidden="false" customHeight="true" outlineLevel="0" collapsed="false">
      <c r="A10" s="65" t="s">
        <v>83</v>
      </c>
      <c r="B10" s="41"/>
      <c r="C10" s="66"/>
      <c r="D10" s="46" t="n">
        <f aca="false">D6-D9</f>
        <v>1843000</v>
      </c>
      <c r="E10" s="46" t="n">
        <f aca="false">E6-E9</f>
        <v>1786000</v>
      </c>
      <c r="F10" s="46" t="n">
        <f aca="false">F6-F9</f>
        <v>1729000</v>
      </c>
      <c r="G10" s="46" t="n">
        <f aca="false">G6-G9</f>
        <v>1672000</v>
      </c>
      <c r="H10" s="46" t="n">
        <f aca="false">H6-H9</f>
        <v>1615000</v>
      </c>
      <c r="I10" s="46" t="n">
        <f aca="false">I6-I9</f>
        <v>1558000</v>
      </c>
      <c r="J10" s="46" t="n">
        <f aca="false">J6-J9</f>
        <v>1501000</v>
      </c>
      <c r="K10" s="46" t="n">
        <f aca="false">K6-K9</f>
        <v>1444000</v>
      </c>
      <c r="L10" s="46" t="n">
        <f aca="false">L6-L9</f>
        <v>1387000</v>
      </c>
      <c r="M10" s="47" t="n">
        <f aca="false">M6-M9</f>
        <v>1330000</v>
      </c>
    </row>
    <row r="11" customFormat="false" ht="12.75" hidden="false" customHeight="true" outlineLevel="0" collapsed="false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customFormat="false" ht="12.75" hidden="false" customHeight="true" outlineLevel="0" collapsed="false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customFormat="false" ht="12.75" hidden="false" customHeight="true" outlineLevel="0" collapsed="false">
      <c r="A13" s="67"/>
      <c r="B13" s="67"/>
      <c r="C13" s="67"/>
      <c r="D13" s="38"/>
      <c r="E13" s="68"/>
      <c r="F13" s="67"/>
      <c r="G13" s="67"/>
      <c r="H13" s="67"/>
      <c r="I13" s="67"/>
      <c r="J13" s="67"/>
      <c r="K13" s="67"/>
      <c r="L13" s="67"/>
      <c r="M13" s="67"/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4.41"/>
    <col collapsed="false" customWidth="true" hidden="false" outlineLevel="0" max="3" min="2" style="1" width="8.56"/>
    <col collapsed="false" customWidth="true" hidden="false" outlineLevel="0" max="8" min="4" style="1" width="11.7"/>
    <col collapsed="false" customWidth="true" hidden="false" outlineLevel="0" max="10" min="9" style="1" width="10.71"/>
    <col collapsed="false" customWidth="true" hidden="false" outlineLevel="0" max="11" min="11" style="1" width="11.12"/>
    <col collapsed="false" customWidth="true" hidden="false" outlineLevel="0" max="13" min="12" style="1" width="11.7"/>
  </cols>
  <sheetData>
    <row r="1" customFormat="false" ht="12.75" hidden="false" customHeight="true" outlineLevel="0" collapsed="false">
      <c r="A1" s="10" t="s">
        <v>84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3.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69" t="s">
        <v>72</v>
      </c>
      <c r="B4" s="50" t="s">
        <v>86</v>
      </c>
      <c r="C4" s="70" t="s">
        <v>87</v>
      </c>
      <c r="D4" s="71" t="s">
        <v>75</v>
      </c>
      <c r="E4" s="71"/>
      <c r="F4" s="71"/>
      <c r="G4" s="71"/>
      <c r="H4" s="71"/>
      <c r="I4" s="71"/>
      <c r="J4" s="71"/>
      <c r="K4" s="71"/>
      <c r="L4" s="71"/>
      <c r="M4" s="71"/>
    </row>
    <row r="5" customFormat="false" ht="12.75" hidden="false" customHeight="true" outlineLevel="0" collapsed="false">
      <c r="A5" s="52" t="s">
        <v>66</v>
      </c>
      <c r="B5" s="54" t="s">
        <v>77</v>
      </c>
      <c r="C5" s="54" t="s">
        <v>88</v>
      </c>
      <c r="D5" s="72" t="n">
        <v>2019</v>
      </c>
      <c r="E5" s="73" t="n">
        <f aca="false">D5+1</f>
        <v>2020</v>
      </c>
      <c r="F5" s="73" t="n">
        <f aca="false">E5+1</f>
        <v>2021</v>
      </c>
      <c r="G5" s="73" t="n">
        <f aca="false">F5+1</f>
        <v>2022</v>
      </c>
      <c r="H5" s="73" t="n">
        <f aca="false">G5+1</f>
        <v>2023</v>
      </c>
      <c r="I5" s="73" t="n">
        <f aca="false">H5+1</f>
        <v>2024</v>
      </c>
      <c r="J5" s="73" t="n">
        <f aca="false">I5+1</f>
        <v>2025</v>
      </c>
      <c r="K5" s="73" t="n">
        <f aca="false">J5+1</f>
        <v>2026</v>
      </c>
      <c r="L5" s="73" t="n">
        <f aca="false">K5+1</f>
        <v>2027</v>
      </c>
      <c r="M5" s="74" t="n">
        <f aca="false">L5+1</f>
        <v>2028</v>
      </c>
    </row>
    <row r="6" customFormat="false" ht="12.75" hidden="false" customHeight="true" outlineLevel="0" collapsed="false">
      <c r="A6" s="56" t="s">
        <v>79</v>
      </c>
      <c r="B6" s="58" t="n">
        <v>100000</v>
      </c>
      <c r="C6" s="75" t="n">
        <v>2</v>
      </c>
      <c r="D6" s="34" t="n">
        <f aca="false">B6*C6</f>
        <v>200000</v>
      </c>
      <c r="E6" s="35" t="n">
        <f aca="false">D6</f>
        <v>200000</v>
      </c>
      <c r="F6" s="35" t="n">
        <f aca="false">E6</f>
        <v>200000</v>
      </c>
      <c r="G6" s="35" t="n">
        <f aca="false">F6</f>
        <v>200000</v>
      </c>
      <c r="H6" s="35" t="n">
        <f aca="false">G6</f>
        <v>200000</v>
      </c>
      <c r="I6" s="35" t="n">
        <f aca="false">H6</f>
        <v>200000</v>
      </c>
      <c r="J6" s="35" t="n">
        <f aca="false">I6</f>
        <v>200000</v>
      </c>
      <c r="K6" s="35" t="n">
        <f aca="false">J6</f>
        <v>200000</v>
      </c>
      <c r="L6" s="35" t="n">
        <f aca="false">K6</f>
        <v>200000</v>
      </c>
      <c r="M6" s="36" t="n">
        <f aca="false">L6</f>
        <v>200000</v>
      </c>
    </row>
    <row r="7" customFormat="false" ht="12.75" hidden="false" customHeight="true" outlineLevel="0" collapsed="false">
      <c r="A7" s="59" t="s">
        <v>80</v>
      </c>
      <c r="B7" s="61"/>
      <c r="C7" s="76"/>
      <c r="D7" s="27" t="n">
        <v>0.1</v>
      </c>
      <c r="E7" s="28" t="n">
        <v>0.1</v>
      </c>
      <c r="F7" s="28" t="n">
        <v>0.1</v>
      </c>
      <c r="G7" s="28" t="n">
        <v>0.1</v>
      </c>
      <c r="H7" s="28" t="n">
        <v>0.1</v>
      </c>
      <c r="I7" s="28" t="n">
        <v>0.1</v>
      </c>
      <c r="J7" s="28" t="n">
        <v>0.1</v>
      </c>
      <c r="K7" s="28" t="n">
        <v>0.1</v>
      </c>
      <c r="L7" s="28" t="n">
        <v>0.1</v>
      </c>
      <c r="M7" s="29" t="n">
        <v>0.1</v>
      </c>
    </row>
    <row r="8" customFormat="false" ht="12.75" hidden="false" customHeight="true" outlineLevel="0" collapsed="false">
      <c r="A8" s="59" t="s">
        <v>81</v>
      </c>
      <c r="B8" s="61"/>
      <c r="C8" s="76"/>
      <c r="D8" s="34" t="n">
        <f aca="false">D6*D7</f>
        <v>20000</v>
      </c>
      <c r="E8" s="35" t="n">
        <f aca="false">E6*E7</f>
        <v>20000</v>
      </c>
      <c r="F8" s="35" t="n">
        <f aca="false">F6*F7</f>
        <v>20000</v>
      </c>
      <c r="G8" s="35" t="n">
        <f aca="false">G6*G7</f>
        <v>20000</v>
      </c>
      <c r="H8" s="35" t="n">
        <f aca="false">H6*H7</f>
        <v>20000</v>
      </c>
      <c r="I8" s="35" t="n">
        <f aca="false">I6*I7</f>
        <v>20000</v>
      </c>
      <c r="J8" s="35" t="n">
        <f aca="false">J6*J7</f>
        <v>20000</v>
      </c>
      <c r="K8" s="35" t="n">
        <f aca="false">K6*K7</f>
        <v>20000</v>
      </c>
      <c r="L8" s="35" t="n">
        <f aca="false">L6*L7</f>
        <v>20000</v>
      </c>
      <c r="M8" s="36" t="n">
        <f aca="false">M6*M7</f>
        <v>20000</v>
      </c>
    </row>
    <row r="9" customFormat="false" ht="12.75" hidden="false" customHeight="true" outlineLevel="0" collapsed="false">
      <c r="A9" s="59" t="s">
        <v>82</v>
      </c>
      <c r="B9" s="64"/>
      <c r="C9" s="77"/>
      <c r="D9" s="78" t="n">
        <f aca="false">D8</f>
        <v>20000</v>
      </c>
      <c r="E9" s="79" t="n">
        <f aca="false">D9+E8</f>
        <v>40000</v>
      </c>
      <c r="F9" s="79" t="n">
        <f aca="false">E9+F8</f>
        <v>60000</v>
      </c>
      <c r="G9" s="79" t="n">
        <f aca="false">F9+G8</f>
        <v>80000</v>
      </c>
      <c r="H9" s="79" t="n">
        <f aca="false">G9+H8</f>
        <v>100000</v>
      </c>
      <c r="I9" s="79" t="n">
        <f aca="false">H9+I8</f>
        <v>120000</v>
      </c>
      <c r="J9" s="79" t="n">
        <f aca="false">I9+J8</f>
        <v>140000</v>
      </c>
      <c r="K9" s="79" t="n">
        <f aca="false">J9+K8</f>
        <v>160000</v>
      </c>
      <c r="L9" s="79" t="n">
        <f aca="false">K9+L8</f>
        <v>180000</v>
      </c>
      <c r="M9" s="80" t="n">
        <f aca="false">L9+M8</f>
        <v>200000</v>
      </c>
    </row>
    <row r="10" customFormat="false" ht="13.5" hidden="false" customHeight="true" outlineLevel="0" collapsed="false">
      <c r="A10" s="65" t="s">
        <v>83</v>
      </c>
      <c r="B10" s="66"/>
      <c r="C10" s="66"/>
      <c r="D10" s="81" t="n">
        <f aca="false">D6-D9</f>
        <v>180000</v>
      </c>
      <c r="E10" s="82" t="n">
        <f aca="false">E6-E9</f>
        <v>160000</v>
      </c>
      <c r="F10" s="82" t="n">
        <f aca="false">F6-F9</f>
        <v>140000</v>
      </c>
      <c r="G10" s="82" t="n">
        <f aca="false">G6-G9</f>
        <v>120000</v>
      </c>
      <c r="H10" s="83" t="n">
        <f aca="false">H6-H9</f>
        <v>100000</v>
      </c>
      <c r="I10" s="83" t="n">
        <f aca="false">I6-I9</f>
        <v>80000</v>
      </c>
      <c r="J10" s="83" t="n">
        <f aca="false">J6-J9</f>
        <v>60000</v>
      </c>
      <c r="K10" s="83" t="n">
        <f aca="false">K6-K9</f>
        <v>40000</v>
      </c>
      <c r="L10" s="83" t="n">
        <f aca="false">L6-L9</f>
        <v>20000</v>
      </c>
      <c r="M10" s="83" t="n">
        <f aca="false">M6-M9</f>
        <v>0</v>
      </c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5.41"/>
    <col collapsed="false" customWidth="true" hidden="false" outlineLevel="0" max="2" min="2" style="1" width="7.85"/>
    <col collapsed="false" customWidth="true" hidden="false" outlineLevel="0" max="3" min="3" style="1" width="7.28"/>
    <col collapsed="false" customWidth="true" hidden="false" outlineLevel="0" max="8" min="4" style="1" width="11.7"/>
  </cols>
  <sheetData>
    <row r="1" customFormat="false" ht="12.75" hidden="false" customHeight="true" outlineLevel="0" collapsed="false">
      <c r="A1" s="10" t="s">
        <v>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69" t="s">
        <v>72</v>
      </c>
      <c r="B4" s="50" t="s">
        <v>86</v>
      </c>
      <c r="C4" s="70" t="s">
        <v>87</v>
      </c>
      <c r="D4" s="84" t="s">
        <v>75</v>
      </c>
      <c r="E4" s="84"/>
      <c r="F4" s="84"/>
      <c r="G4" s="84"/>
      <c r="H4" s="84"/>
      <c r="I4" s="84"/>
      <c r="J4" s="84"/>
      <c r="K4" s="84"/>
      <c r="L4" s="84"/>
      <c r="M4" s="84"/>
    </row>
    <row r="5" customFormat="false" ht="12.75" hidden="false" customHeight="true" outlineLevel="0" collapsed="false">
      <c r="A5" s="52" t="s">
        <v>91</v>
      </c>
      <c r="B5" s="54" t="s">
        <v>77</v>
      </c>
      <c r="C5" s="54" t="s">
        <v>92</v>
      </c>
      <c r="D5" s="22" t="n">
        <v>2019</v>
      </c>
      <c r="E5" s="23" t="n">
        <f aca="false">D5+1</f>
        <v>2020</v>
      </c>
      <c r="F5" s="23" t="n">
        <f aca="false">E5+1</f>
        <v>2021</v>
      </c>
      <c r="G5" s="23" t="n">
        <f aca="false">F5+1</f>
        <v>2022</v>
      </c>
      <c r="H5" s="23" t="n">
        <f aca="false">G5+1</f>
        <v>2023</v>
      </c>
      <c r="I5" s="23" t="n">
        <f aca="false">H5+1</f>
        <v>2024</v>
      </c>
      <c r="J5" s="23" t="n">
        <f aca="false">I5+1</f>
        <v>2025</v>
      </c>
      <c r="K5" s="23" t="n">
        <f aca="false">J5+1</f>
        <v>2026</v>
      </c>
      <c r="L5" s="23" t="n">
        <f aca="false">K5+1</f>
        <v>2027</v>
      </c>
      <c r="M5" s="24" t="n">
        <f aca="false">L5+1</f>
        <v>2028</v>
      </c>
    </row>
    <row r="6" customFormat="false" ht="12.75" hidden="false" customHeight="true" outlineLevel="0" collapsed="false">
      <c r="A6" s="56" t="s">
        <v>79</v>
      </c>
      <c r="B6" s="58" t="n">
        <v>0</v>
      </c>
      <c r="C6" s="75" t="n">
        <v>0</v>
      </c>
      <c r="D6" s="34" t="n">
        <f aca="false">B6*C6</f>
        <v>0</v>
      </c>
      <c r="E6" s="35" t="n">
        <f aca="false">D6</f>
        <v>0</v>
      </c>
      <c r="F6" s="35" t="n">
        <f aca="false">E6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6" t="n">
        <f aca="false">L6</f>
        <v>0</v>
      </c>
    </row>
    <row r="7" customFormat="false" ht="12.75" hidden="false" customHeight="true" outlineLevel="0" collapsed="false">
      <c r="A7" s="59" t="s">
        <v>80</v>
      </c>
      <c r="B7" s="61"/>
      <c r="C7" s="76"/>
      <c r="D7" s="27" t="n">
        <v>0.2</v>
      </c>
      <c r="E7" s="28" t="n">
        <v>0.2</v>
      </c>
      <c r="F7" s="28" t="n">
        <v>0.2</v>
      </c>
      <c r="G7" s="28" t="n">
        <v>0.2</v>
      </c>
      <c r="H7" s="28" t="n">
        <v>0.2</v>
      </c>
      <c r="I7" s="28" t="n">
        <v>0.2</v>
      </c>
      <c r="J7" s="28" t="n">
        <v>0.2</v>
      </c>
      <c r="K7" s="28" t="n">
        <v>0.2</v>
      </c>
      <c r="L7" s="28" t="n">
        <v>0.2</v>
      </c>
      <c r="M7" s="29" t="n">
        <v>0.2</v>
      </c>
    </row>
    <row r="8" customFormat="false" ht="12.75" hidden="false" customHeight="true" outlineLevel="0" collapsed="false">
      <c r="A8" s="59" t="s">
        <v>81</v>
      </c>
      <c r="B8" s="61"/>
      <c r="C8" s="76"/>
      <c r="D8" s="34" t="n">
        <f aca="false">D6*D7</f>
        <v>0</v>
      </c>
      <c r="E8" s="35" t="n">
        <f aca="false">E6*E7</f>
        <v>0</v>
      </c>
      <c r="F8" s="35" t="n">
        <f aca="false">F6*F7</f>
        <v>0</v>
      </c>
      <c r="G8" s="35" t="n">
        <f aca="false">G6*G7</f>
        <v>0</v>
      </c>
      <c r="H8" s="35" t="n">
        <f aca="false">H6*H7</f>
        <v>0</v>
      </c>
      <c r="I8" s="35" t="n">
        <f aca="false">I6*I7</f>
        <v>0</v>
      </c>
      <c r="J8" s="35" t="n">
        <f aca="false">J6*J7</f>
        <v>0</v>
      </c>
      <c r="K8" s="35" t="n">
        <f aca="false">K6*K7</f>
        <v>0</v>
      </c>
      <c r="L8" s="35" t="n">
        <f aca="false">L6*L7</f>
        <v>0</v>
      </c>
      <c r="M8" s="36" t="n">
        <f aca="false">M6*M7</f>
        <v>0</v>
      </c>
    </row>
    <row r="9" customFormat="false" ht="12.75" hidden="false" customHeight="true" outlineLevel="0" collapsed="false">
      <c r="A9" s="59" t="s">
        <v>82</v>
      </c>
      <c r="B9" s="64"/>
      <c r="C9" s="77"/>
      <c r="D9" s="34" t="n">
        <f aca="false">D8</f>
        <v>0</v>
      </c>
      <c r="E9" s="35" t="n">
        <f aca="false">D9+E8</f>
        <v>0</v>
      </c>
      <c r="F9" s="35" t="n">
        <f aca="false">E9+F8</f>
        <v>0</v>
      </c>
      <c r="G9" s="35" t="n">
        <f aca="false">F9+G8</f>
        <v>0</v>
      </c>
      <c r="H9" s="35" t="n">
        <f aca="false">G9+H8</f>
        <v>0</v>
      </c>
      <c r="I9" s="35" t="n">
        <f aca="false">H9+I8</f>
        <v>0</v>
      </c>
      <c r="J9" s="35" t="n">
        <f aca="false">I9+J8</f>
        <v>0</v>
      </c>
      <c r="K9" s="35" t="n">
        <f aca="false">J9+K8</f>
        <v>0</v>
      </c>
      <c r="L9" s="35" t="n">
        <f aca="false">K9+L8</f>
        <v>0</v>
      </c>
      <c r="M9" s="36" t="n">
        <f aca="false">L9+M8</f>
        <v>0</v>
      </c>
    </row>
    <row r="10" customFormat="false" ht="13.5" hidden="false" customHeight="true" outlineLevel="0" collapsed="false">
      <c r="A10" s="65" t="s">
        <v>83</v>
      </c>
      <c r="B10" s="66"/>
      <c r="C10" s="66"/>
      <c r="D10" s="45" t="n">
        <f aca="false">D6-D9</f>
        <v>0</v>
      </c>
      <c r="E10" s="46" t="n">
        <f aca="false">E6-E9</f>
        <v>0</v>
      </c>
      <c r="F10" s="46" t="n">
        <f aca="false">F6-F9</f>
        <v>0</v>
      </c>
      <c r="G10" s="46" t="n">
        <f aca="false">G6-G9</f>
        <v>0</v>
      </c>
      <c r="H10" s="46" t="n">
        <f aca="false">H6-H9</f>
        <v>0</v>
      </c>
      <c r="I10" s="46" t="n">
        <f aca="false">I6-I9</f>
        <v>0</v>
      </c>
      <c r="J10" s="46" t="n">
        <f aca="false">J6-J9</f>
        <v>0</v>
      </c>
      <c r="K10" s="46" t="n">
        <f aca="false">K6-K9</f>
        <v>0</v>
      </c>
      <c r="L10" s="46" t="n">
        <f aca="false">L6-L9</f>
        <v>0</v>
      </c>
      <c r="M10" s="47" t="n">
        <f aca="false">M6-M9</f>
        <v>0</v>
      </c>
    </row>
    <row r="11" customFormat="false" ht="12.75" hidden="false" customHeight="true" outlineLevel="0" collapsed="false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customFormat="false" ht="12.75" hidden="false" customHeight="true" outlineLevel="0" collapsed="false">
      <c r="A12" s="67"/>
      <c r="B12" s="67"/>
      <c r="C12" s="67"/>
      <c r="D12" s="85"/>
      <c r="E12" s="67"/>
      <c r="F12" s="67"/>
      <c r="G12" s="67"/>
      <c r="H12" s="67"/>
      <c r="I12" s="67"/>
      <c r="J12" s="67"/>
      <c r="K12" s="67"/>
      <c r="L12" s="67"/>
      <c r="M12" s="67"/>
    </row>
    <row r="13" customFormat="false" ht="12.75" hidden="false" customHeight="true" outlineLevel="0" collapsed="false">
      <c r="A13" s="67"/>
      <c r="B13" s="67"/>
      <c r="C13" s="67"/>
      <c r="D13" s="38"/>
      <c r="E13" s="68"/>
      <c r="F13" s="67"/>
      <c r="G13" s="67"/>
      <c r="H13" s="67"/>
      <c r="I13" s="67"/>
      <c r="J13" s="67"/>
      <c r="K13" s="67"/>
      <c r="L13" s="67"/>
      <c r="M13" s="67"/>
    </row>
    <row r="14" customFormat="false" ht="12.75" hidden="false" customHeight="true" outlineLevel="0" collapsed="false">
      <c r="A14" s="67"/>
      <c r="B14" s="67"/>
      <c r="C14" s="67"/>
      <c r="D14" s="85"/>
      <c r="E14" s="67"/>
      <c r="F14" s="67"/>
      <c r="G14" s="67"/>
      <c r="H14" s="67"/>
      <c r="I14" s="67"/>
      <c r="J14" s="67"/>
      <c r="K14" s="67"/>
      <c r="L14" s="67"/>
      <c r="M14" s="67"/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3" min="2" style="1" width="8.56"/>
    <col collapsed="false" customWidth="true" hidden="false" outlineLevel="0" max="8" min="4" style="1" width="11.7"/>
  </cols>
  <sheetData>
    <row r="1" customFormat="false" ht="12.75" hidden="false" customHeight="true" outlineLevel="0" collapsed="false">
      <c r="A1" s="10" t="s">
        <v>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69" t="s">
        <v>72</v>
      </c>
      <c r="B4" s="50" t="s">
        <v>95</v>
      </c>
      <c r="C4" s="70" t="s">
        <v>87</v>
      </c>
      <c r="D4" s="84" t="s">
        <v>75</v>
      </c>
      <c r="E4" s="84"/>
      <c r="F4" s="84"/>
      <c r="G4" s="84"/>
      <c r="H4" s="84"/>
      <c r="I4" s="84"/>
      <c r="J4" s="84"/>
      <c r="K4" s="84"/>
      <c r="L4" s="84"/>
      <c r="M4" s="84"/>
    </row>
    <row r="5" customFormat="false" ht="12.75" hidden="false" customHeight="true" outlineLevel="0" collapsed="false">
      <c r="A5" s="52" t="s">
        <v>96</v>
      </c>
      <c r="B5" s="54" t="s">
        <v>77</v>
      </c>
      <c r="C5" s="54" t="s">
        <v>97</v>
      </c>
      <c r="D5" s="22" t="n">
        <v>2019</v>
      </c>
      <c r="E5" s="23" t="n">
        <f aca="false">D5+1</f>
        <v>2020</v>
      </c>
      <c r="F5" s="23" t="n">
        <f aca="false">E5+1</f>
        <v>2021</v>
      </c>
      <c r="G5" s="23" t="n">
        <f aca="false">F5+1</f>
        <v>2022</v>
      </c>
      <c r="H5" s="23" t="n">
        <f aca="false">G5+1</f>
        <v>2023</v>
      </c>
      <c r="I5" s="23" t="n">
        <f aca="false">H5+1</f>
        <v>2024</v>
      </c>
      <c r="J5" s="23" t="n">
        <f aca="false">I5+1</f>
        <v>2025</v>
      </c>
      <c r="K5" s="23" t="n">
        <f aca="false">J5+1</f>
        <v>2026</v>
      </c>
      <c r="L5" s="23" t="n">
        <f aca="false">K5+1</f>
        <v>2027</v>
      </c>
      <c r="M5" s="24" t="n">
        <f aca="false">L5+1</f>
        <v>2028</v>
      </c>
    </row>
    <row r="6" customFormat="false" ht="12.75" hidden="false" customHeight="true" outlineLevel="0" collapsed="false">
      <c r="A6" s="56" t="s">
        <v>79</v>
      </c>
      <c r="B6" s="58" t="n">
        <v>0</v>
      </c>
      <c r="C6" s="75" t="n">
        <v>0</v>
      </c>
      <c r="D6" s="34" t="n">
        <f aca="false">B6*C6</f>
        <v>0</v>
      </c>
      <c r="E6" s="35" t="n">
        <f aca="false">D6</f>
        <v>0</v>
      </c>
      <c r="F6" s="35" t="n">
        <f aca="false">E6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6" t="n">
        <f aca="false">L6</f>
        <v>0</v>
      </c>
    </row>
    <row r="7" customFormat="false" ht="12.75" hidden="false" customHeight="true" outlineLevel="0" collapsed="false">
      <c r="A7" s="59" t="s">
        <v>80</v>
      </c>
      <c r="B7" s="61"/>
      <c r="C7" s="76"/>
      <c r="D7" s="27" t="n">
        <v>0.15</v>
      </c>
      <c r="E7" s="28" t="n">
        <v>0.15</v>
      </c>
      <c r="F7" s="28" t="n">
        <v>0.15</v>
      </c>
      <c r="G7" s="28" t="n">
        <v>0.15</v>
      </c>
      <c r="H7" s="28" t="n">
        <v>0.15</v>
      </c>
      <c r="I7" s="28" t="n">
        <v>0.15</v>
      </c>
      <c r="J7" s="28" t="n">
        <v>0.15</v>
      </c>
      <c r="K7" s="28" t="n">
        <v>0.15</v>
      </c>
      <c r="L7" s="28" t="n">
        <v>0.15</v>
      </c>
      <c r="M7" s="29" t="n">
        <v>0.15</v>
      </c>
    </row>
    <row r="8" customFormat="false" ht="12.75" hidden="false" customHeight="true" outlineLevel="0" collapsed="false">
      <c r="A8" s="59" t="s">
        <v>81</v>
      </c>
      <c r="B8" s="61"/>
      <c r="C8" s="76"/>
      <c r="D8" s="34" t="n">
        <f aca="false">D6*D7</f>
        <v>0</v>
      </c>
      <c r="E8" s="35" t="n">
        <f aca="false">E6*E7</f>
        <v>0</v>
      </c>
      <c r="F8" s="35" t="n">
        <f aca="false">F6*F7</f>
        <v>0</v>
      </c>
      <c r="G8" s="35" t="n">
        <f aca="false">G6*G7</f>
        <v>0</v>
      </c>
      <c r="H8" s="35" t="n">
        <f aca="false">H6*H7</f>
        <v>0</v>
      </c>
      <c r="I8" s="35" t="n">
        <f aca="false">I6*I7</f>
        <v>0</v>
      </c>
      <c r="J8" s="38" t="n">
        <v>0</v>
      </c>
      <c r="K8" s="35" t="n">
        <f aca="false">K6*K7</f>
        <v>0</v>
      </c>
      <c r="L8" s="35" t="n">
        <f aca="false">L6*L7</f>
        <v>0</v>
      </c>
      <c r="M8" s="36" t="n">
        <f aca="false">M6*M7</f>
        <v>0</v>
      </c>
    </row>
    <row r="9" customFormat="false" ht="12.75" hidden="false" customHeight="true" outlineLevel="0" collapsed="false">
      <c r="A9" s="59" t="s">
        <v>82</v>
      </c>
      <c r="B9" s="64"/>
      <c r="C9" s="77"/>
      <c r="D9" s="34" t="n">
        <f aca="false">D8</f>
        <v>0</v>
      </c>
      <c r="E9" s="35" t="n">
        <f aca="false">D9+E8</f>
        <v>0</v>
      </c>
      <c r="F9" s="35" t="n">
        <f aca="false">E9+F8</f>
        <v>0</v>
      </c>
      <c r="G9" s="35" t="n">
        <f aca="false">F9+G8</f>
        <v>0</v>
      </c>
      <c r="H9" s="35" t="n">
        <f aca="false">G9+H8</f>
        <v>0</v>
      </c>
      <c r="I9" s="35" t="n">
        <f aca="false">H9+I8</f>
        <v>0</v>
      </c>
      <c r="J9" s="35" t="n">
        <f aca="false">I9+J8</f>
        <v>0</v>
      </c>
      <c r="K9" s="38" t="n">
        <v>22500</v>
      </c>
      <c r="L9" s="35" t="n">
        <f aca="false">K9+L8</f>
        <v>22500</v>
      </c>
      <c r="M9" s="36" t="n">
        <f aca="false">L9+M8</f>
        <v>22500</v>
      </c>
    </row>
    <row r="10" customFormat="false" ht="13.5" hidden="false" customHeight="true" outlineLevel="0" collapsed="false">
      <c r="A10" s="65" t="s">
        <v>83</v>
      </c>
      <c r="B10" s="66"/>
      <c r="C10" s="66"/>
      <c r="D10" s="45" t="n">
        <f aca="false">D6-D9</f>
        <v>0</v>
      </c>
      <c r="E10" s="46" t="n">
        <f aca="false">E6-E9</f>
        <v>0</v>
      </c>
      <c r="F10" s="46" t="n">
        <f aca="false">F6-F9</f>
        <v>0</v>
      </c>
      <c r="G10" s="46" t="n">
        <f aca="false">G6-G9</f>
        <v>0</v>
      </c>
      <c r="H10" s="46" t="n">
        <f aca="false">H6-H9</f>
        <v>0</v>
      </c>
      <c r="I10" s="46" t="n">
        <f aca="false">I6-I9</f>
        <v>0</v>
      </c>
      <c r="J10" s="46" t="n">
        <f aca="false">J6-J9</f>
        <v>0</v>
      </c>
      <c r="K10" s="46" t="n">
        <f aca="false">K6-K9</f>
        <v>-22500</v>
      </c>
      <c r="L10" s="46" t="n">
        <f aca="false">L6-L9</f>
        <v>-22500</v>
      </c>
      <c r="M10" s="47" t="n">
        <f aca="false">M6-M9</f>
        <v>-22500</v>
      </c>
    </row>
    <row r="11" customFormat="false" ht="12.75" hidden="false" customHeight="true" outlineLevel="0" collapsed="false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customFormat="false" ht="12.75" hidden="false" customHeight="true" outlineLevel="0" collapsed="false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customFormat="false" ht="12.75" hidden="false" customHeight="true" outlineLevel="0" collapsed="false">
      <c r="A13" s="67"/>
      <c r="B13" s="67"/>
      <c r="C13" s="67"/>
      <c r="D13" s="67"/>
      <c r="E13" s="68"/>
      <c r="F13" s="67"/>
      <c r="G13" s="67"/>
      <c r="H13" s="67"/>
      <c r="I13" s="67"/>
      <c r="J13" s="85"/>
      <c r="K13" s="67"/>
      <c r="L13" s="67"/>
      <c r="M13" s="67"/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41"/>
    <col collapsed="false" customWidth="true" hidden="false" outlineLevel="0" max="11" min="2" style="1" width="15.7"/>
  </cols>
  <sheetData>
    <row r="1" customFormat="false" ht="12.75" hidden="false" customHeight="true" outlineLevel="0" collapsed="false">
      <c r="A1" s="10" t="s">
        <v>98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99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69" t="s">
        <v>72</v>
      </c>
      <c r="B4" s="51" t="s">
        <v>75</v>
      </c>
      <c r="C4" s="51"/>
      <c r="D4" s="51"/>
      <c r="E4" s="51"/>
      <c r="F4" s="51"/>
      <c r="G4" s="51"/>
      <c r="H4" s="51"/>
      <c r="I4" s="51"/>
      <c r="J4" s="51"/>
      <c r="K4" s="51"/>
    </row>
    <row r="5" customFormat="false" ht="12.75" hidden="false" customHeight="true" outlineLevel="0" collapsed="false">
      <c r="A5" s="86" t="s">
        <v>100</v>
      </c>
      <c r="B5" s="87" t="n">
        <v>2019</v>
      </c>
      <c r="C5" s="23" t="n">
        <f aca="false">B5+1</f>
        <v>2020</v>
      </c>
      <c r="D5" s="23" t="n">
        <f aca="false">C5+1</f>
        <v>2021</v>
      </c>
      <c r="E5" s="23" t="n">
        <f aca="false">D5+1</f>
        <v>2022</v>
      </c>
      <c r="F5" s="23" t="n">
        <f aca="false">E5+1</f>
        <v>2023</v>
      </c>
      <c r="G5" s="23" t="n">
        <f aca="false">F5+1</f>
        <v>2024</v>
      </c>
      <c r="H5" s="23" t="n">
        <f aca="false">G5+1</f>
        <v>2025</v>
      </c>
      <c r="I5" s="23" t="n">
        <f aca="false">H5+1</f>
        <v>2026</v>
      </c>
      <c r="J5" s="23" t="n">
        <f aca="false">I5+1</f>
        <v>2027</v>
      </c>
      <c r="K5" s="24" t="n">
        <f aca="false">J5+1</f>
        <v>2028</v>
      </c>
    </row>
    <row r="6" customFormat="false" ht="12.75" hidden="false" customHeight="true" outlineLevel="0" collapsed="false">
      <c r="A6" s="88" t="s">
        <v>79</v>
      </c>
      <c r="B6" s="89" t="n">
        <f aca="false">'تكلفة المباني'!D6+'تكلفة المعدات'!D6+'تكلفة السيارات ووسائل النقل'!D6+'تكلفة الأجهزة واالأثاث'!D6</f>
        <v>2100000</v>
      </c>
      <c r="C6" s="35" t="n">
        <f aca="false">'تكلفة المباني'!E6+'تكلفة المعدات'!E6+'تكلفة السيارات ووسائل النقل'!E6+'تكلفة الأجهزة واالأثاث'!E6</f>
        <v>2100000</v>
      </c>
      <c r="D6" s="35" t="n">
        <f aca="false">'تكلفة المباني'!F6+'تكلفة المعدات'!F6+'تكلفة السيارات ووسائل النقل'!F6+'تكلفة الأجهزة واالأثاث'!F6</f>
        <v>2100000</v>
      </c>
      <c r="E6" s="35" t="n">
        <f aca="false">'تكلفة المباني'!G6+'تكلفة المعدات'!G6+'تكلفة السيارات ووسائل النقل'!G6+'تكلفة الأجهزة واالأثاث'!G6</f>
        <v>2100000</v>
      </c>
      <c r="F6" s="35" t="n">
        <f aca="false">'تكلفة المباني'!H6+'تكلفة المعدات'!H6+'تكلفة السيارات ووسائل النقل'!H6+'تكلفة الأجهزة واالأثاث'!H6</f>
        <v>2100000</v>
      </c>
      <c r="G6" s="35" t="n">
        <f aca="false">'تكلفة المباني'!I6+'تكلفة المعدات'!I6+'تكلفة السيارات ووسائل النقل'!I6+'تكلفة الأجهزة واالأثاث'!I6</f>
        <v>2100000</v>
      </c>
      <c r="H6" s="35" t="n">
        <f aca="false">'تكلفة المباني'!J6+'تكلفة المعدات'!J6+'تكلفة السيارات ووسائل النقل'!J6+'تكلفة الأجهزة واالأثاث'!J6</f>
        <v>2100000</v>
      </c>
      <c r="I6" s="35" t="n">
        <f aca="false">'تكلفة المباني'!K6+'تكلفة المعدات'!K6+'تكلفة السيارات ووسائل النقل'!K6+'تكلفة الأجهزة واالأثاث'!K6</f>
        <v>2100000</v>
      </c>
      <c r="J6" s="35" t="n">
        <f aca="false">'تكلفة المباني'!L6+'تكلفة المعدات'!L6+'تكلفة السيارات ووسائل النقل'!L6+'تكلفة الأجهزة واالأثاث'!L6</f>
        <v>2100000</v>
      </c>
      <c r="K6" s="36" t="n">
        <f aca="false">'تكلفة المباني'!M6+'تكلفة المعدات'!M6+'تكلفة السيارات ووسائل النقل'!M6+'تكلفة الأجهزة واالأثاث'!M6</f>
        <v>2100000</v>
      </c>
    </row>
    <row r="7" customFormat="false" ht="12.75" hidden="false" customHeight="true" outlineLevel="0" collapsed="false">
      <c r="A7" s="90" t="s">
        <v>81</v>
      </c>
      <c r="B7" s="89" t="n">
        <f aca="false">'تكلفة المباني'!D8+'تكلفة المعدات'!D8+'تكلفة السيارات ووسائل النقل'!D8+'تكلفة الأجهزة واالأثاث'!D8</f>
        <v>77000</v>
      </c>
      <c r="C7" s="35" t="n">
        <f aca="false">'تكلفة المباني'!E8+'تكلفة المعدات'!E8+'تكلفة السيارات ووسائل النقل'!E8+'تكلفة الأجهزة واالأثاث'!E8</f>
        <v>77000</v>
      </c>
      <c r="D7" s="35" t="n">
        <f aca="false">'تكلفة المباني'!F8+'تكلفة المعدات'!F8+'تكلفة السيارات ووسائل النقل'!F8+'تكلفة الأجهزة واالأثاث'!F8</f>
        <v>77000</v>
      </c>
      <c r="E7" s="35" t="n">
        <f aca="false">'تكلفة المباني'!G8+'تكلفة المعدات'!G8+'تكلفة السيارات ووسائل النقل'!G8+'تكلفة الأجهزة واالأثاث'!G8</f>
        <v>77000</v>
      </c>
      <c r="F7" s="35" t="n">
        <f aca="false">'تكلفة المباني'!H8+'تكلفة المعدات'!H8+'تكلفة السيارات ووسائل النقل'!H8+'تكلفة الأجهزة واالأثاث'!H8</f>
        <v>77000</v>
      </c>
      <c r="G7" s="35" t="n">
        <f aca="false">'تكلفة المباني'!I8+'تكلفة المعدات'!I8+'تكلفة السيارات ووسائل النقل'!I8+'تكلفة الأجهزة واالأثاث'!I8</f>
        <v>77000</v>
      </c>
      <c r="H7" s="35" t="n">
        <f aca="false">'تكلفة المباني'!J8+'تكلفة المعدات'!J8+'تكلفة السيارات ووسائل النقل'!J8+'تكلفة الأجهزة واالأثاث'!J8</f>
        <v>77000</v>
      </c>
      <c r="I7" s="35" t="n">
        <f aca="false">'تكلفة المباني'!K8+'تكلفة المعدات'!K8+'تكلفة السيارات ووسائل النقل'!K8+'تكلفة الأجهزة واالأثاث'!K8</f>
        <v>77000</v>
      </c>
      <c r="J7" s="35" t="n">
        <f aca="false">'تكلفة المباني'!L8+'تكلفة المعدات'!L8+'تكلفة السيارات ووسائل النقل'!L8+'تكلفة الأجهزة واالأثاث'!L8</f>
        <v>77000</v>
      </c>
      <c r="K7" s="36" t="n">
        <f aca="false">'تكلفة المباني'!M8+'تكلفة المعدات'!M8+'تكلفة السيارات ووسائل النقل'!M8+'تكلفة الأجهزة واالأثاث'!M8</f>
        <v>77000</v>
      </c>
    </row>
    <row r="8" customFormat="false" ht="12.75" hidden="false" customHeight="true" outlineLevel="0" collapsed="false">
      <c r="A8" s="90" t="s">
        <v>82</v>
      </c>
      <c r="B8" s="89" t="n">
        <f aca="false">'تكلفة المباني'!D9+'تكلفة المعدات'!D9+'تكلفة السيارات ووسائل النقل'!D9+'تكلفة الأجهزة واالأثاث'!D9</f>
        <v>77000</v>
      </c>
      <c r="C8" s="35" t="n">
        <f aca="false">'تكلفة المباني'!E9+'تكلفة المعدات'!E9+'تكلفة السيارات ووسائل النقل'!E9+'تكلفة الأجهزة واالأثاث'!E9</f>
        <v>154000</v>
      </c>
      <c r="D8" s="35" t="n">
        <f aca="false">'تكلفة المباني'!F9+'تكلفة المعدات'!F9+'تكلفة السيارات ووسائل النقل'!F9+'تكلفة الأجهزة واالأثاث'!F9</f>
        <v>231000</v>
      </c>
      <c r="E8" s="35" t="n">
        <f aca="false">'تكلفة المباني'!G9+'تكلفة المعدات'!G9+'تكلفة السيارات ووسائل النقل'!G9+'تكلفة الأجهزة واالأثاث'!G9</f>
        <v>308000</v>
      </c>
      <c r="F8" s="35" t="n">
        <f aca="false">'تكلفة المباني'!H9+'تكلفة المعدات'!H9+'تكلفة السيارات ووسائل النقل'!H9+'تكلفة الأجهزة واالأثاث'!H9</f>
        <v>385000</v>
      </c>
      <c r="G8" s="35" t="n">
        <f aca="false">'تكلفة المباني'!I9+'تكلفة المعدات'!I9+'تكلفة السيارات ووسائل النقل'!I9+'تكلفة الأجهزة واالأثاث'!I9</f>
        <v>462000</v>
      </c>
      <c r="H8" s="35" t="n">
        <f aca="false">'تكلفة المباني'!J9+'تكلفة المعدات'!J9+'تكلفة السيارات ووسائل النقل'!J9+'تكلفة الأجهزة واالأثاث'!J9</f>
        <v>539000</v>
      </c>
      <c r="I8" s="35" t="n">
        <f aca="false">'تكلفة المباني'!K9+'تكلفة المعدات'!K9+'تكلفة السيارات ووسائل النقل'!K9+'تكلفة الأجهزة واالأثاث'!K9</f>
        <v>638500</v>
      </c>
      <c r="J8" s="35" t="n">
        <f aca="false">'تكلفة المباني'!L9+'تكلفة المعدات'!L9+'تكلفة السيارات ووسائل النقل'!L9+'تكلفة الأجهزة واالأثاث'!L9</f>
        <v>715500</v>
      </c>
      <c r="K8" s="36" t="n">
        <f aca="false">'تكلفة المباني'!M9+'تكلفة المعدات'!M9+'تكلفة السيارات ووسائل النقل'!M9+'تكلفة الأجهزة واالأثاث'!M9</f>
        <v>792500</v>
      </c>
    </row>
    <row r="9" customFormat="false" ht="15" hidden="false" customHeight="true" outlineLevel="0" collapsed="false">
      <c r="A9" s="19" t="s">
        <v>83</v>
      </c>
      <c r="B9" s="91" t="n">
        <f aca="false">B6-B8</f>
        <v>2023000</v>
      </c>
      <c r="C9" s="46" t="n">
        <f aca="false">C6-C8</f>
        <v>1946000</v>
      </c>
      <c r="D9" s="46" t="n">
        <f aca="false">D6-D8</f>
        <v>1869000</v>
      </c>
      <c r="E9" s="46" t="n">
        <f aca="false">E6-E8</f>
        <v>1792000</v>
      </c>
      <c r="F9" s="46" t="n">
        <f aca="false">F6-F8</f>
        <v>1715000</v>
      </c>
      <c r="G9" s="46" t="n">
        <f aca="false">G6-G8</f>
        <v>1638000</v>
      </c>
      <c r="H9" s="46" t="n">
        <f aca="false">H6-H8</f>
        <v>1561000</v>
      </c>
      <c r="I9" s="46" t="n">
        <f aca="false">I6-I8</f>
        <v>1461500</v>
      </c>
      <c r="J9" s="46" t="n">
        <f aca="false">J6-J8</f>
        <v>1384500</v>
      </c>
      <c r="K9" s="47" t="n">
        <f aca="false">K6-K8</f>
        <v>1307500</v>
      </c>
    </row>
    <row r="10" customFormat="false" ht="12.75" hidden="false" customHeight="true" outlineLevel="0" collapsed="false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customFormat="false" ht="12.75" hidden="false" customHeight="true" outlineLevel="0" collapsed="false">
      <c r="A11" s="67"/>
      <c r="B11" s="68"/>
      <c r="C11" s="68"/>
      <c r="D11" s="67"/>
      <c r="E11" s="67"/>
      <c r="F11" s="67"/>
      <c r="G11" s="67"/>
      <c r="H11" s="67"/>
      <c r="I11" s="67"/>
      <c r="J11" s="67"/>
      <c r="K11" s="67"/>
    </row>
    <row r="12" customFormat="false" ht="12.75" hidden="false" customHeight="true" outlineLevel="0" collapsed="false">
      <c r="A12" s="67"/>
      <c r="B12" s="85"/>
      <c r="C12" s="67"/>
      <c r="D12" s="67"/>
      <c r="E12" s="67"/>
      <c r="F12" s="67"/>
      <c r="G12" s="67"/>
      <c r="H12" s="67"/>
      <c r="I12" s="67"/>
      <c r="J12" s="67"/>
      <c r="K12" s="67"/>
    </row>
    <row r="13" customFormat="false" ht="12.75" hidden="false" customHeight="true" outlineLevel="0" collapsed="false">
      <c r="A13" s="67"/>
      <c r="B13" s="85"/>
      <c r="C13" s="67"/>
      <c r="D13" s="67"/>
      <c r="E13" s="67"/>
      <c r="F13" s="67"/>
      <c r="G13" s="67"/>
      <c r="H13" s="67"/>
      <c r="I13" s="67"/>
      <c r="J13" s="67"/>
      <c r="K13" s="67"/>
    </row>
    <row r="14" customFormat="false" ht="12.75" hidden="false" customHeight="true" outlineLevel="0" collapsed="false">
      <c r="A14" s="67"/>
      <c r="B14" s="85"/>
      <c r="C14" s="67"/>
      <c r="D14" s="67"/>
      <c r="E14" s="67"/>
      <c r="F14" s="67"/>
      <c r="G14" s="67"/>
      <c r="H14" s="67"/>
      <c r="I14" s="67"/>
      <c r="J14" s="67"/>
      <c r="K14" s="67"/>
    </row>
    <row r="15" customFormat="false" ht="12.75" hidden="false" customHeight="true" outlineLevel="0" collapsed="false">
      <c r="A15" s="67"/>
      <c r="B15" s="85"/>
      <c r="C15" s="85"/>
      <c r="D15" s="67"/>
      <c r="E15" s="67"/>
      <c r="F15" s="67"/>
      <c r="G15" s="67"/>
      <c r="H15" s="67"/>
      <c r="I15" s="67"/>
      <c r="J15" s="67"/>
      <c r="K15" s="67"/>
    </row>
    <row r="16" customFormat="false" ht="12.75" hidden="false" customHeight="true" outlineLevel="0" collapsed="false">
      <c r="A16" s="67"/>
      <c r="B16" s="85"/>
      <c r="C16" s="67"/>
      <c r="D16" s="67"/>
      <c r="E16" s="67"/>
      <c r="F16" s="67"/>
      <c r="G16" s="67"/>
      <c r="H16" s="67"/>
      <c r="I16" s="67"/>
      <c r="J16" s="67"/>
      <c r="K16" s="67"/>
    </row>
    <row r="17" customFormat="false" ht="12.75" hidden="false" customHeight="true" outlineLevel="0" collapsed="false">
      <c r="A17" s="67"/>
      <c r="B17" s="85"/>
      <c r="C17" s="67"/>
      <c r="D17" s="67"/>
      <c r="E17" s="67"/>
      <c r="F17" s="67"/>
      <c r="G17" s="67"/>
      <c r="H17" s="67"/>
      <c r="I17" s="67"/>
      <c r="J17" s="67"/>
      <c r="K17" s="67"/>
    </row>
    <row r="18" customFormat="false" ht="12.75" hidden="false" customHeight="true" outlineLevel="0" collapsed="false">
      <c r="A18" s="67"/>
      <c r="B18" s="85"/>
      <c r="C18" s="67"/>
      <c r="D18" s="67"/>
      <c r="E18" s="67"/>
      <c r="F18" s="67"/>
      <c r="G18" s="67"/>
      <c r="H18" s="67"/>
      <c r="I18" s="67"/>
      <c r="J18" s="67"/>
      <c r="K18" s="67"/>
    </row>
    <row r="19" customFormat="false" ht="12.75" hidden="false" customHeight="true" outlineLevel="0" collapsed="false">
      <c r="A19" s="67"/>
      <c r="B19" s="85"/>
      <c r="C19" s="67"/>
      <c r="D19" s="67"/>
      <c r="E19" s="67"/>
      <c r="F19" s="67"/>
      <c r="G19" s="67"/>
      <c r="H19" s="67"/>
      <c r="I19" s="67"/>
      <c r="J19" s="67"/>
      <c r="K19" s="67"/>
    </row>
    <row r="20" customFormat="false" ht="12.75" hidden="false" customHeight="true" outlineLevel="0" collapsed="false">
      <c r="A20" s="67"/>
      <c r="B20" s="85"/>
      <c r="C20" s="67"/>
      <c r="D20" s="67"/>
      <c r="E20" s="67"/>
      <c r="F20" s="67"/>
      <c r="G20" s="67"/>
      <c r="H20" s="67"/>
      <c r="I20" s="67"/>
      <c r="J20" s="67"/>
      <c r="K20" s="67"/>
    </row>
    <row r="21" customFormat="false" ht="12.75" hidden="false" customHeight="true" outlineLevel="0" collapsed="false">
      <c r="A21" s="67"/>
      <c r="B21" s="85"/>
      <c r="C21" s="67"/>
      <c r="D21" s="67"/>
      <c r="E21" s="67"/>
      <c r="F21" s="67"/>
      <c r="G21" s="67"/>
      <c r="H21" s="67"/>
      <c r="I21" s="67"/>
      <c r="J21" s="67"/>
      <c r="K21" s="67"/>
    </row>
    <row r="22" customFormat="false" ht="12.75" hidden="false" customHeight="true" outlineLevel="0" collapsed="false">
      <c r="A22" s="67"/>
      <c r="B22" s="85"/>
      <c r="C22" s="67"/>
      <c r="D22" s="67"/>
      <c r="E22" s="67"/>
      <c r="F22" s="67"/>
      <c r="G22" s="67"/>
      <c r="H22" s="67"/>
      <c r="I22" s="67"/>
      <c r="J22" s="67"/>
      <c r="K22" s="67"/>
    </row>
    <row r="23" customFormat="false" ht="12.75" hidden="false" customHeight="true" outlineLevel="0" collapsed="false">
      <c r="A23" s="67"/>
      <c r="B23" s="85"/>
      <c r="C23" s="67"/>
      <c r="D23" s="67"/>
      <c r="E23" s="67"/>
      <c r="F23" s="67"/>
      <c r="G23" s="67"/>
      <c r="H23" s="67"/>
      <c r="I23" s="67"/>
      <c r="J23" s="67"/>
      <c r="K23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9"/>
  <sheetViews>
    <sheetView showFormulas="false" showGridLines="true" showRowColHeaders="true" showZeros="true" rightToLeft="true" tabSelected="false" showOutlineSymbols="true" defaultGridColor="true" view="normal" topLeftCell="A4" colorId="64" zoomScale="100" zoomScaleNormal="100" zoomScalePageLayoutView="100" workbookViewId="0">
      <selection pane="topLeft" activeCell="C25" activeCellId="0" sqref="C25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9.71"/>
    <col collapsed="false" customWidth="true" hidden="false" outlineLevel="0" max="6" min="2" style="1" width="11.7"/>
  </cols>
  <sheetData>
    <row r="1" customFormat="false" ht="12.75" hidden="false" customHeight="true" outlineLevel="0" collapsed="false">
      <c r="A1" s="10" t="s">
        <v>101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102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2.7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2.75" hidden="false" customHeight="true" outlineLevel="0" collapsed="false">
      <c r="A4" s="52" t="s">
        <v>72</v>
      </c>
      <c r="B4" s="52" t="s">
        <v>103</v>
      </c>
      <c r="C4" s="92"/>
      <c r="D4" s="92"/>
      <c r="E4" s="92"/>
      <c r="F4" s="92"/>
      <c r="G4" s="67"/>
      <c r="H4" s="67"/>
      <c r="I4" s="67"/>
      <c r="J4" s="67"/>
      <c r="K4" s="67"/>
    </row>
    <row r="5" customFormat="false" ht="12.75" hidden="false" customHeight="true" outlineLevel="0" collapsed="false">
      <c r="A5" s="93" t="s">
        <v>104</v>
      </c>
      <c r="B5" s="32" t="n">
        <v>12000</v>
      </c>
      <c r="C5" s="92"/>
      <c r="D5" s="92"/>
      <c r="E5" s="92"/>
      <c r="F5" s="92"/>
      <c r="G5" s="67"/>
      <c r="H5" s="67"/>
      <c r="I5" s="67"/>
      <c r="J5" s="67"/>
      <c r="K5" s="67"/>
    </row>
    <row r="6" customFormat="false" ht="12.75" hidden="false" customHeight="true" outlineLevel="0" collapsed="false">
      <c r="A6" s="93" t="s">
        <v>105</v>
      </c>
      <c r="B6" s="32" t="n">
        <v>14000</v>
      </c>
      <c r="C6" s="92"/>
      <c r="D6" s="92"/>
      <c r="E6" s="92"/>
      <c r="F6" s="92"/>
      <c r="G6" s="67"/>
      <c r="H6" s="67"/>
      <c r="I6" s="67"/>
      <c r="J6" s="67"/>
      <c r="K6" s="67"/>
    </row>
    <row r="7" customFormat="false" ht="12.75" hidden="false" customHeight="true" outlineLevel="0" collapsed="false">
      <c r="A7" s="93" t="s">
        <v>106</v>
      </c>
      <c r="B7" s="32" t="n">
        <v>50000</v>
      </c>
      <c r="C7" s="92"/>
      <c r="D7" s="92"/>
      <c r="E7" s="92"/>
      <c r="F7" s="92"/>
      <c r="G7" s="67"/>
      <c r="H7" s="67"/>
      <c r="I7" s="67"/>
      <c r="J7" s="67"/>
      <c r="K7" s="67"/>
    </row>
    <row r="8" customFormat="false" ht="12.75" hidden="false" customHeight="true" outlineLevel="0" collapsed="false">
      <c r="A8" s="93" t="s">
        <v>107</v>
      </c>
      <c r="B8" s="32" t="n">
        <v>10000</v>
      </c>
      <c r="C8" s="92"/>
      <c r="D8" s="92"/>
      <c r="E8" s="92"/>
      <c r="F8" s="92"/>
      <c r="G8" s="67"/>
      <c r="H8" s="67"/>
      <c r="I8" s="67"/>
      <c r="J8" s="67"/>
      <c r="K8" s="67"/>
    </row>
    <row r="9" customFormat="false" ht="12.75" hidden="false" customHeight="true" outlineLevel="0" collapsed="false">
      <c r="A9" s="93" t="s">
        <v>108</v>
      </c>
      <c r="B9" s="32" t="n">
        <v>10000</v>
      </c>
      <c r="C9" s="92"/>
      <c r="D9" s="92"/>
      <c r="E9" s="92"/>
      <c r="F9" s="92"/>
      <c r="G9" s="67"/>
      <c r="H9" s="67"/>
      <c r="I9" s="67"/>
      <c r="J9" s="67"/>
      <c r="K9" s="67"/>
    </row>
    <row r="10" customFormat="false" ht="13.5" hidden="false" customHeight="true" outlineLevel="0" collapsed="false">
      <c r="A10" s="65" t="s">
        <v>109</v>
      </c>
      <c r="B10" s="81" t="n">
        <f aca="false">SUM(B5:B9)</f>
        <v>96000</v>
      </c>
      <c r="C10" s="92"/>
      <c r="D10" s="92"/>
      <c r="E10" s="92"/>
      <c r="F10" s="92"/>
      <c r="G10" s="67"/>
      <c r="H10" s="67"/>
      <c r="I10" s="67"/>
      <c r="J10" s="67"/>
      <c r="K10" s="67"/>
    </row>
    <row r="11" customFormat="false" ht="12.75" hidden="false" customHeight="true" outlineLevel="0" collapsed="false">
      <c r="A11" s="92"/>
      <c r="B11" s="92"/>
      <c r="C11" s="92"/>
      <c r="D11" s="92"/>
      <c r="E11" s="92"/>
      <c r="F11" s="92"/>
      <c r="G11" s="67"/>
      <c r="H11" s="67"/>
      <c r="I11" s="67"/>
      <c r="J11" s="67"/>
      <c r="K11" s="67"/>
    </row>
    <row r="12" customFormat="false" ht="17.25" hidden="false" customHeight="true" outlineLevel="0" collapsed="false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 t="s">
        <v>71</v>
      </c>
    </row>
    <row r="13" customFormat="false" ht="17.25" hidden="false" customHeight="true" outlineLevel="0" collapsed="false">
      <c r="A13" s="48" t="s">
        <v>72</v>
      </c>
      <c r="B13" s="84" t="s">
        <v>75</v>
      </c>
      <c r="C13" s="84"/>
      <c r="D13" s="84"/>
      <c r="E13" s="84"/>
      <c r="F13" s="84"/>
      <c r="G13" s="84"/>
      <c r="H13" s="84"/>
      <c r="I13" s="84"/>
      <c r="J13" s="84"/>
      <c r="K13" s="84"/>
    </row>
    <row r="14" customFormat="false" ht="12.75" hidden="false" customHeight="true" outlineLevel="0" collapsed="false">
      <c r="A14" s="52" t="s">
        <v>110</v>
      </c>
      <c r="B14" s="22" t="n">
        <v>2019</v>
      </c>
      <c r="C14" s="23" t="n">
        <f aca="false">B14+1</f>
        <v>2020</v>
      </c>
      <c r="D14" s="23" t="n">
        <f aca="false">C14+1</f>
        <v>2021</v>
      </c>
      <c r="E14" s="23" t="n">
        <f aca="false">D14+1</f>
        <v>2022</v>
      </c>
      <c r="F14" s="23" t="n">
        <f aca="false">E14+1</f>
        <v>2023</v>
      </c>
      <c r="G14" s="23" t="n">
        <f aca="false">F14+1</f>
        <v>2024</v>
      </c>
      <c r="H14" s="23" t="n">
        <f aca="false">G14+1</f>
        <v>2025</v>
      </c>
      <c r="I14" s="23" t="n">
        <f aca="false">H14+1</f>
        <v>2026</v>
      </c>
      <c r="J14" s="23" t="n">
        <f aca="false">I14+1</f>
        <v>2027</v>
      </c>
      <c r="K14" s="24" t="n">
        <f aca="false">J14+1</f>
        <v>2028</v>
      </c>
    </row>
    <row r="15" customFormat="false" ht="12.75" hidden="false" customHeight="true" outlineLevel="0" collapsed="false">
      <c r="A15" s="56" t="s">
        <v>79</v>
      </c>
      <c r="B15" s="37" t="n">
        <v>96000</v>
      </c>
      <c r="C15" s="37" t="n">
        <v>96000</v>
      </c>
      <c r="D15" s="37" t="n">
        <v>96000</v>
      </c>
      <c r="E15" s="37" t="n">
        <v>96000</v>
      </c>
      <c r="F15" s="37" t="n">
        <v>96000</v>
      </c>
      <c r="G15" s="37" t="n">
        <v>0</v>
      </c>
      <c r="H15" s="34" t="n">
        <f aca="false">H10</f>
        <v>0</v>
      </c>
      <c r="I15" s="34" t="n">
        <f aca="false">I10</f>
        <v>0</v>
      </c>
      <c r="J15" s="34" t="n">
        <f aca="false">J10</f>
        <v>0</v>
      </c>
      <c r="K15" s="34" t="n">
        <f aca="false">K10</f>
        <v>0</v>
      </c>
    </row>
    <row r="16" customFormat="false" ht="12.75" hidden="false" customHeight="true" outlineLevel="0" collapsed="false">
      <c r="A16" s="94" t="s">
        <v>111</v>
      </c>
      <c r="B16" s="27" t="n">
        <v>0.2</v>
      </c>
      <c r="C16" s="27" t="n">
        <v>0.2</v>
      </c>
      <c r="D16" s="27" t="n">
        <v>0.2</v>
      </c>
      <c r="E16" s="27" t="n">
        <v>0.2</v>
      </c>
      <c r="F16" s="27" t="n">
        <v>0.2</v>
      </c>
      <c r="G16" s="27" t="n">
        <v>0</v>
      </c>
      <c r="H16" s="28" t="n">
        <v>0</v>
      </c>
      <c r="I16" s="28" t="n">
        <v>0</v>
      </c>
      <c r="J16" s="28" t="n">
        <v>0</v>
      </c>
      <c r="K16" s="29" t="n">
        <v>0</v>
      </c>
    </row>
    <row r="17" customFormat="false" ht="12.75" hidden="false" customHeight="true" outlineLevel="0" collapsed="false">
      <c r="A17" s="59" t="s">
        <v>112</v>
      </c>
      <c r="B17" s="34" t="n">
        <f aca="false">B15*B16</f>
        <v>19200</v>
      </c>
      <c r="C17" s="35" t="n">
        <f aca="false">C15*C16</f>
        <v>19200</v>
      </c>
      <c r="D17" s="35" t="n">
        <f aca="false">D15*D16</f>
        <v>19200</v>
      </c>
      <c r="E17" s="35" t="n">
        <f aca="false">E15*E16</f>
        <v>19200</v>
      </c>
      <c r="F17" s="35" t="n">
        <f aca="false">F15*F16</f>
        <v>19200</v>
      </c>
      <c r="G17" s="35" t="n">
        <f aca="false">G15*G16</f>
        <v>0</v>
      </c>
      <c r="H17" s="35" t="n">
        <f aca="false">H15*H16</f>
        <v>0</v>
      </c>
      <c r="I17" s="35" t="n">
        <f aca="false">I15*I16</f>
        <v>0</v>
      </c>
      <c r="J17" s="35" t="n">
        <f aca="false">J15*J16</f>
        <v>0</v>
      </c>
      <c r="K17" s="36" t="n">
        <f aca="false">K15*K16</f>
        <v>0</v>
      </c>
    </row>
    <row r="18" customFormat="false" ht="12.75" hidden="false" customHeight="true" outlineLevel="0" collapsed="false">
      <c r="A18" s="59" t="s">
        <v>113</v>
      </c>
      <c r="B18" s="34" t="n">
        <f aca="false">B17</f>
        <v>19200</v>
      </c>
      <c r="C18" s="35" t="n">
        <f aca="false">B18+C17</f>
        <v>38400</v>
      </c>
      <c r="D18" s="35" t="n">
        <f aca="false">C18+D17</f>
        <v>57600</v>
      </c>
      <c r="E18" s="35" t="n">
        <f aca="false">D18+E17</f>
        <v>76800</v>
      </c>
      <c r="F18" s="35" t="n">
        <f aca="false">E18+F17</f>
        <v>96000</v>
      </c>
      <c r="G18" s="38" t="n">
        <v>0</v>
      </c>
      <c r="H18" s="38" t="n">
        <v>0</v>
      </c>
      <c r="I18" s="38" t="n">
        <v>0</v>
      </c>
      <c r="J18" s="38" t="n">
        <v>0</v>
      </c>
      <c r="K18" s="39" t="n">
        <v>0</v>
      </c>
    </row>
    <row r="19" customFormat="false" ht="15" hidden="false" customHeight="true" outlineLevel="0" collapsed="false">
      <c r="A19" s="65" t="s">
        <v>83</v>
      </c>
      <c r="B19" s="45" t="n">
        <f aca="false">B15-B18</f>
        <v>76800</v>
      </c>
      <c r="C19" s="46" t="n">
        <f aca="false">C15-C18</f>
        <v>57600</v>
      </c>
      <c r="D19" s="46" t="n">
        <f aca="false">D15-D18</f>
        <v>38400</v>
      </c>
      <c r="E19" s="46" t="n">
        <f aca="false">E15-E18</f>
        <v>19200</v>
      </c>
      <c r="F19" s="46" t="n">
        <f aca="false">F15-F18</f>
        <v>0</v>
      </c>
      <c r="G19" s="46" t="n">
        <f aca="false">G15-G18</f>
        <v>0</v>
      </c>
      <c r="H19" s="46" t="n">
        <f aca="false">H15-H18</f>
        <v>0</v>
      </c>
      <c r="I19" s="46" t="n">
        <f aca="false">I15-I18</f>
        <v>0</v>
      </c>
      <c r="J19" s="46" t="n">
        <f aca="false">J15-J18</f>
        <v>0</v>
      </c>
      <c r="K19" s="47" t="n">
        <f aca="false">K15-K18</f>
        <v>0</v>
      </c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13:K13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9.71"/>
    <col collapsed="false" customWidth="true" hidden="false" outlineLevel="0" max="6" min="2" style="1" width="11.7"/>
    <col collapsed="false" customWidth="true" hidden="false" outlineLevel="0" max="11" min="7" style="1" width="10.13"/>
  </cols>
  <sheetData>
    <row r="1" customFormat="false" ht="12.75" hidden="false" customHeight="true" outlineLevel="0" collapsed="false">
      <c r="A1" s="10" t="s">
        <v>114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115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2.7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7.25" hidden="false" customHeight="true" outlineLevel="0" collapsed="false">
      <c r="A4" s="67"/>
      <c r="B4" s="67"/>
      <c r="C4" s="67"/>
      <c r="D4" s="67"/>
      <c r="E4" s="67"/>
      <c r="F4" s="67"/>
      <c r="G4" s="67"/>
      <c r="H4" s="67"/>
      <c r="I4" s="67"/>
      <c r="J4" s="67"/>
      <c r="K4" s="67" t="s">
        <v>71</v>
      </c>
    </row>
    <row r="5" customFormat="false" ht="17.25" hidden="false" customHeight="true" outlineLevel="0" collapsed="false">
      <c r="A5" s="48" t="s">
        <v>72</v>
      </c>
      <c r="B5" s="84" t="s">
        <v>75</v>
      </c>
      <c r="C5" s="84"/>
      <c r="D5" s="84"/>
      <c r="E5" s="84"/>
      <c r="F5" s="84"/>
      <c r="G5" s="84"/>
      <c r="H5" s="84"/>
      <c r="I5" s="84"/>
      <c r="J5" s="84"/>
      <c r="K5" s="84"/>
    </row>
    <row r="6" customFormat="false" ht="12.75" hidden="false" customHeight="true" outlineLevel="0" collapsed="false">
      <c r="A6" s="52" t="s">
        <v>116</v>
      </c>
      <c r="B6" s="22" t="n">
        <v>2019</v>
      </c>
      <c r="C6" s="23" t="n">
        <f aca="false">B6+1</f>
        <v>2020</v>
      </c>
      <c r="D6" s="23" t="n">
        <f aca="false">C6+1</f>
        <v>2021</v>
      </c>
      <c r="E6" s="23" t="n">
        <f aca="false">D6+1</f>
        <v>2022</v>
      </c>
      <c r="F6" s="23" t="n">
        <f aca="false">E6+1</f>
        <v>2023</v>
      </c>
      <c r="G6" s="23" t="n">
        <f aca="false">F6+1</f>
        <v>2024</v>
      </c>
      <c r="H6" s="23" t="n">
        <f aca="false">G6+1</f>
        <v>2025</v>
      </c>
      <c r="I6" s="23" t="n">
        <f aca="false">H6+1</f>
        <v>2026</v>
      </c>
      <c r="J6" s="23" t="n">
        <f aca="false">I6+1</f>
        <v>2027</v>
      </c>
      <c r="K6" s="24" t="n">
        <f aca="false">J6+1</f>
        <v>2028</v>
      </c>
    </row>
    <row r="7" customFormat="false" ht="12.75" hidden="false" customHeight="true" outlineLevel="0" collapsed="false">
      <c r="A7" s="94" t="s">
        <v>76</v>
      </c>
      <c r="B7" s="34" t="n">
        <f aca="false">'تكلفة المباني'!D6</f>
        <v>1900000</v>
      </c>
      <c r="C7" s="34" t="n">
        <f aca="false">'تكلفة المباني'!E6</f>
        <v>1900000</v>
      </c>
      <c r="D7" s="34" t="n">
        <f aca="false">'تكلفة المباني'!F6</f>
        <v>1900000</v>
      </c>
      <c r="E7" s="34" t="n">
        <f aca="false">'تكلفة المباني'!G6</f>
        <v>1900000</v>
      </c>
      <c r="F7" s="34" t="n">
        <f aca="false">'تكلفة المباني'!H6</f>
        <v>1900000</v>
      </c>
      <c r="G7" s="34" t="n">
        <f aca="false">'تكلفة المباني'!I6</f>
        <v>1900000</v>
      </c>
      <c r="H7" s="34" t="n">
        <f aca="false">'تكلفة المباني'!J6</f>
        <v>1900000</v>
      </c>
      <c r="I7" s="34" t="n">
        <f aca="false">'تكلفة المباني'!K6</f>
        <v>1900000</v>
      </c>
      <c r="J7" s="34" t="n">
        <f aca="false">'تكلفة المباني'!L6</f>
        <v>1900000</v>
      </c>
      <c r="K7" s="34" t="n">
        <f aca="false">'تكلفة المباني'!M6</f>
        <v>1900000</v>
      </c>
    </row>
    <row r="8" customFormat="false" ht="12.75" hidden="false" customHeight="true" outlineLevel="0" collapsed="false">
      <c r="A8" s="94" t="s">
        <v>117</v>
      </c>
      <c r="B8" s="34" t="n">
        <f aca="false">'تكلفة المعدات'!D6</f>
        <v>200000</v>
      </c>
      <c r="C8" s="35" t="n">
        <f aca="false">'تكلفة المعدات'!E6</f>
        <v>200000</v>
      </c>
      <c r="D8" s="35" t="n">
        <f aca="false">'تكلفة المعدات'!F6</f>
        <v>200000</v>
      </c>
      <c r="E8" s="35" t="n">
        <f aca="false">'تكلفة المعدات'!G6</f>
        <v>200000</v>
      </c>
      <c r="F8" s="35" t="n">
        <f aca="false">'تكلفة المعدات'!H6</f>
        <v>200000</v>
      </c>
      <c r="G8" s="35" t="n">
        <f aca="false">'تكلفة المعدات'!I6</f>
        <v>200000</v>
      </c>
      <c r="H8" s="35" t="n">
        <f aca="false">'تكلفة المعدات'!J6</f>
        <v>200000</v>
      </c>
      <c r="I8" s="35" t="n">
        <f aca="false">'تكلفة المعدات'!K6</f>
        <v>200000</v>
      </c>
      <c r="J8" s="35" t="n">
        <f aca="false">'تكلفة المعدات'!L6</f>
        <v>200000</v>
      </c>
      <c r="K8" s="36" t="n">
        <f aca="false">'تكلفة المعدات'!M6</f>
        <v>200000</v>
      </c>
    </row>
    <row r="9" customFormat="false" ht="12.75" hidden="false" customHeight="true" outlineLevel="0" collapsed="false">
      <c r="A9" s="94"/>
      <c r="B9" s="37"/>
      <c r="C9" s="38"/>
      <c r="D9" s="38"/>
      <c r="E9" s="38"/>
      <c r="F9" s="38"/>
      <c r="G9" s="38"/>
      <c r="H9" s="38"/>
      <c r="I9" s="38"/>
      <c r="J9" s="38"/>
      <c r="K9" s="39"/>
    </row>
    <row r="10" customFormat="false" ht="12.75" hidden="false" customHeight="true" outlineLevel="0" collapsed="false">
      <c r="A10" s="94"/>
      <c r="B10" s="37"/>
      <c r="C10" s="38"/>
      <c r="D10" s="38"/>
      <c r="E10" s="38"/>
      <c r="F10" s="38"/>
      <c r="G10" s="38"/>
      <c r="H10" s="38"/>
      <c r="I10" s="38"/>
      <c r="J10" s="38"/>
      <c r="K10" s="39"/>
    </row>
    <row r="11" s="96" customFormat="true" ht="12.75" hidden="false" customHeight="true" outlineLevel="0" collapsed="false">
      <c r="A11" s="95" t="s">
        <v>110</v>
      </c>
      <c r="B11" s="34" t="n">
        <f aca="false">'م.التأسيس'!B15</f>
        <v>96000</v>
      </c>
      <c r="C11" s="35" t="n">
        <f aca="false">'م.التأسيس'!C15</f>
        <v>96000</v>
      </c>
      <c r="D11" s="35" t="n">
        <f aca="false">'م.التأسيس'!D15</f>
        <v>96000</v>
      </c>
      <c r="E11" s="35" t="n">
        <f aca="false">'م.التأسيس'!E15</f>
        <v>96000</v>
      </c>
      <c r="F11" s="35" t="n">
        <f aca="false">'م.التأسيس'!F15</f>
        <v>96000</v>
      </c>
      <c r="G11" s="35" t="n">
        <f aca="false">'م.التأسيس'!G15</f>
        <v>0</v>
      </c>
      <c r="H11" s="35" t="n">
        <f aca="false">'م.التأسيس'!H15</f>
        <v>0</v>
      </c>
      <c r="I11" s="35" t="n">
        <f aca="false">'م.التأسيس'!I15</f>
        <v>0</v>
      </c>
      <c r="J11" s="35" t="n">
        <f aca="false">'م.التأسيس'!J15</f>
        <v>0</v>
      </c>
      <c r="K11" s="36" t="n">
        <f aca="false">'م.التأسيس'!K15</f>
        <v>0</v>
      </c>
    </row>
    <row r="12" customFormat="false" ht="15" hidden="false" customHeight="true" outlineLevel="0" collapsed="false">
      <c r="A12" s="65" t="s">
        <v>83</v>
      </c>
      <c r="B12" s="45" t="n">
        <f aca="false">SUM(B7:B11)</f>
        <v>2196000</v>
      </c>
      <c r="C12" s="46" t="n">
        <f aca="false">SUM(C7:C11)</f>
        <v>2196000</v>
      </c>
      <c r="D12" s="46" t="n">
        <f aca="false">SUM(D7:D11)</f>
        <v>2196000</v>
      </c>
      <c r="E12" s="46" t="n">
        <f aca="false">SUM(E7:E11)</f>
        <v>2196000</v>
      </c>
      <c r="F12" s="46" t="n">
        <f aca="false">SUM(F7:F11)</f>
        <v>2196000</v>
      </c>
      <c r="G12" s="46" t="n">
        <f aca="false">SUM(G7:G11)</f>
        <v>2100000</v>
      </c>
      <c r="H12" s="46" t="n">
        <f aca="false">SUM(H7:H11)</f>
        <v>2100000</v>
      </c>
      <c r="I12" s="46" t="n">
        <f aca="false">SUM(I7:I11)</f>
        <v>2100000</v>
      </c>
      <c r="J12" s="46" t="n">
        <f aca="false">SUM(J7:J11)</f>
        <v>2100000</v>
      </c>
      <c r="K12" s="47" t="n">
        <f aca="false">SUM(K7:K11)</f>
        <v>2100000</v>
      </c>
    </row>
    <row r="13" customFormat="false" ht="12.75" hidden="false" customHeight="true" outlineLevel="0" collapsed="false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</row>
    <row r="14" customFormat="false" ht="12.75" hidden="false" customHeight="tru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customFormat="false" ht="12.75" hidden="false" customHeight="true" outlineLevel="0" collapsed="false">
      <c r="A15" s="67"/>
      <c r="B15" s="67"/>
      <c r="C15" s="68"/>
      <c r="D15" s="67"/>
      <c r="E15" s="67"/>
      <c r="F15" s="67"/>
      <c r="G15" s="67"/>
      <c r="H15" s="67"/>
      <c r="I15" s="67"/>
      <c r="J15" s="67"/>
      <c r="K15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5:K5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H19" activeCellId="0" sqref="H19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2.7"/>
    <col collapsed="false" customWidth="true" hidden="false" outlineLevel="0" max="2" min="2" style="1" width="11.85"/>
    <col collapsed="false" customWidth="true" hidden="false" outlineLevel="0" max="7" min="3" style="1" width="11.7"/>
    <col collapsed="false" customWidth="true" hidden="false" outlineLevel="0" max="12" min="8" style="1" width="10.13"/>
  </cols>
  <sheetData>
    <row r="1" customFormat="false" ht="12.75" hidden="false" customHeight="true" outlineLevel="0" collapsed="false">
      <c r="A1" s="10" t="s">
        <v>118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119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97" t="s">
        <v>72</v>
      </c>
      <c r="B4" s="97"/>
      <c r="C4" s="71" t="s">
        <v>75</v>
      </c>
      <c r="D4" s="71"/>
      <c r="E4" s="71"/>
      <c r="F4" s="71"/>
      <c r="G4" s="71"/>
      <c r="H4" s="71"/>
      <c r="I4" s="71"/>
      <c r="J4" s="71"/>
      <c r="K4" s="71"/>
      <c r="L4" s="71"/>
    </row>
    <row r="5" customFormat="false" ht="12.75" hidden="false" customHeight="true" outlineLevel="0" collapsed="false">
      <c r="A5" s="52" t="s">
        <v>120</v>
      </c>
      <c r="B5" s="52" t="s">
        <v>26</v>
      </c>
      <c r="C5" s="53" t="n">
        <v>2019</v>
      </c>
      <c r="D5" s="98" t="n">
        <f aca="false">C5+1</f>
        <v>2020</v>
      </c>
      <c r="E5" s="98" t="n">
        <f aca="false">D5+1</f>
        <v>2021</v>
      </c>
      <c r="F5" s="98" t="n">
        <f aca="false">E5+1</f>
        <v>2022</v>
      </c>
      <c r="G5" s="98" t="n">
        <f aca="false">F5+1</f>
        <v>2023</v>
      </c>
      <c r="H5" s="98" t="n">
        <f aca="false">G5+1</f>
        <v>2024</v>
      </c>
      <c r="I5" s="98" t="n">
        <f aca="false">H5+1</f>
        <v>2025</v>
      </c>
      <c r="J5" s="98" t="n">
        <f aca="false">I5+1</f>
        <v>2026</v>
      </c>
      <c r="K5" s="98" t="n">
        <f aca="false">J5+1</f>
        <v>2027</v>
      </c>
      <c r="L5" s="99" t="n">
        <f aca="false">K5+1</f>
        <v>2028</v>
      </c>
    </row>
    <row r="6" customFormat="false" ht="12.75" hidden="false" customHeight="true" outlineLevel="0" collapsed="false">
      <c r="A6" s="100" t="s">
        <v>121</v>
      </c>
      <c r="B6" s="101" t="n">
        <v>0</v>
      </c>
      <c r="C6" s="101" t="n">
        <v>0</v>
      </c>
      <c r="D6" s="101" t="n">
        <v>0</v>
      </c>
      <c r="E6" s="101" t="n">
        <v>0</v>
      </c>
      <c r="F6" s="101" t="n">
        <v>0</v>
      </c>
      <c r="G6" s="101" t="n">
        <v>0</v>
      </c>
      <c r="H6" s="101" t="n">
        <v>0</v>
      </c>
      <c r="I6" s="101" t="n">
        <v>0</v>
      </c>
      <c r="J6" s="101" t="n">
        <v>0</v>
      </c>
      <c r="K6" s="101" t="n">
        <v>0</v>
      </c>
      <c r="L6" s="101" t="n">
        <v>0</v>
      </c>
    </row>
    <row r="7" customFormat="false" ht="12.75" hidden="false" customHeight="true" outlineLevel="0" collapsed="false">
      <c r="A7" s="100" t="s">
        <v>122</v>
      </c>
      <c r="B7" s="102" t="n">
        <f aca="false">C7*6/12</f>
        <v>5400</v>
      </c>
      <c r="C7" s="102" t="n">
        <f aca="false">'م. تشغيل سنوية'!B6</f>
        <v>10800</v>
      </c>
      <c r="D7" s="103" t="n">
        <f aca="false">'م. تشغيل سنوية'!C6</f>
        <v>10800</v>
      </c>
      <c r="E7" s="103" t="n">
        <f aca="false">'م. تشغيل سنوية'!D6</f>
        <v>10800</v>
      </c>
      <c r="F7" s="103" t="n">
        <f aca="false">'م. تشغيل سنوية'!E6</f>
        <v>10800</v>
      </c>
      <c r="G7" s="103" t="n">
        <f aca="false">'م. تشغيل سنوية'!F6</f>
        <v>10800</v>
      </c>
      <c r="H7" s="103" t="n">
        <f aca="false">'م. تشغيل سنوية'!G6</f>
        <v>10800</v>
      </c>
      <c r="I7" s="103" t="n">
        <f aca="false">'م. تشغيل سنوية'!H6</f>
        <v>10800</v>
      </c>
      <c r="J7" s="103" t="n">
        <f aca="false">'م. تشغيل سنوية'!I6</f>
        <v>10800</v>
      </c>
      <c r="K7" s="103" t="n">
        <f aca="false">'م. تشغيل سنوية'!J6</f>
        <v>10800</v>
      </c>
      <c r="L7" s="104" t="n">
        <f aca="false">'م. تشغيل سنوية'!K6</f>
        <v>10800</v>
      </c>
    </row>
    <row r="8" customFormat="false" ht="12.75" hidden="false" customHeight="true" outlineLevel="0" collapsed="false">
      <c r="A8" s="100" t="s">
        <v>123</v>
      </c>
      <c r="B8" s="101" t="n">
        <v>0</v>
      </c>
      <c r="C8" s="101" t="n">
        <v>0</v>
      </c>
      <c r="D8" s="101" t="n">
        <v>0</v>
      </c>
      <c r="E8" s="101" t="n">
        <v>0</v>
      </c>
      <c r="F8" s="101" t="n">
        <v>0</v>
      </c>
      <c r="G8" s="101" t="n">
        <v>0</v>
      </c>
      <c r="H8" s="101" t="n">
        <v>0</v>
      </c>
      <c r="I8" s="101" t="n">
        <v>0</v>
      </c>
      <c r="J8" s="101" t="n">
        <v>0</v>
      </c>
      <c r="K8" s="101" t="n">
        <v>0</v>
      </c>
      <c r="L8" s="101" t="n">
        <v>0</v>
      </c>
    </row>
    <row r="9" customFormat="false" ht="12.75" hidden="false" customHeight="true" outlineLevel="0" collapsed="false">
      <c r="A9" s="100" t="s">
        <v>124</v>
      </c>
      <c r="B9" s="102" t="n">
        <f aca="false">C9*10/12</f>
        <v>10416.6666666667</v>
      </c>
      <c r="C9" s="102" t="n">
        <f aca="false">'م. تشغيل سنوية'!B7</f>
        <v>12500</v>
      </c>
      <c r="D9" s="103" t="n">
        <f aca="false">'م. تشغيل سنوية'!C7</f>
        <v>12500</v>
      </c>
      <c r="E9" s="103" t="n">
        <f aca="false">'م. تشغيل سنوية'!D7</f>
        <v>12500</v>
      </c>
      <c r="F9" s="103" t="n">
        <f aca="false">'م. تشغيل سنوية'!E7</f>
        <v>12500</v>
      </c>
      <c r="G9" s="103" t="n">
        <f aca="false">'م. تشغيل سنوية'!F7</f>
        <v>12500</v>
      </c>
      <c r="H9" s="103" t="n">
        <f aca="false">'م. تشغيل سنوية'!G7</f>
        <v>12500</v>
      </c>
      <c r="I9" s="103" t="n">
        <f aca="false">'م. تشغيل سنوية'!H7</f>
        <v>12500</v>
      </c>
      <c r="J9" s="103" t="n">
        <f aca="false">'م. تشغيل سنوية'!I7</f>
        <v>12500</v>
      </c>
      <c r="K9" s="103" t="n">
        <f aca="false">'م. تشغيل سنوية'!J7</f>
        <v>12500</v>
      </c>
      <c r="L9" s="104" t="n">
        <f aca="false">'م. تشغيل سنوية'!K7</f>
        <v>12500</v>
      </c>
    </row>
    <row r="10" customFormat="false" ht="12.75" hidden="false" customHeight="true" outlineLevel="0" collapsed="false">
      <c r="A10" s="100" t="s">
        <v>125</v>
      </c>
      <c r="B10" s="102" t="n">
        <f aca="false">C10*10/12</f>
        <v>8333.33333333333</v>
      </c>
      <c r="C10" s="102" t="n">
        <f aca="false">'م. تشغيل سنوية'!B8</f>
        <v>10000</v>
      </c>
      <c r="D10" s="103" t="n">
        <f aca="false">'م. تشغيل سنوية'!C8</f>
        <v>10000</v>
      </c>
      <c r="E10" s="103" t="n">
        <f aca="false">'م. تشغيل سنوية'!D8</f>
        <v>10000</v>
      </c>
      <c r="F10" s="103" t="n">
        <f aca="false">'م. تشغيل سنوية'!E8</f>
        <v>10000</v>
      </c>
      <c r="G10" s="103" t="n">
        <f aca="false">'م. تشغيل سنوية'!F8</f>
        <v>10000</v>
      </c>
      <c r="H10" s="103" t="n">
        <f aca="false">'م. تشغيل سنوية'!G8</f>
        <v>10000</v>
      </c>
      <c r="I10" s="103" t="n">
        <f aca="false">'م. تشغيل سنوية'!H8</f>
        <v>10000</v>
      </c>
      <c r="J10" s="103" t="n">
        <f aca="false">'م. تشغيل سنوية'!I8</f>
        <v>10000</v>
      </c>
      <c r="K10" s="103" t="n">
        <f aca="false">'م. تشغيل سنوية'!J8</f>
        <v>10000</v>
      </c>
      <c r="L10" s="104" t="n">
        <f aca="false">'م. تشغيل سنوية'!K8</f>
        <v>10000</v>
      </c>
    </row>
    <row r="11" customFormat="false" ht="12.75" hidden="false" customHeight="true" outlineLevel="0" collapsed="false">
      <c r="A11" s="100" t="s">
        <v>126</v>
      </c>
      <c r="B11" s="101" t="n">
        <v>0</v>
      </c>
      <c r="C11" s="101" t="n">
        <v>0</v>
      </c>
      <c r="D11" s="101" t="n">
        <v>0</v>
      </c>
      <c r="E11" s="101" t="n">
        <v>0</v>
      </c>
      <c r="F11" s="101" t="n">
        <v>0</v>
      </c>
      <c r="G11" s="101" t="n">
        <v>0</v>
      </c>
      <c r="H11" s="101" t="n">
        <v>0</v>
      </c>
      <c r="I11" s="101" t="n">
        <v>0</v>
      </c>
      <c r="J11" s="101" t="n">
        <v>0</v>
      </c>
      <c r="K11" s="101" t="n">
        <v>0</v>
      </c>
      <c r="L11" s="101" t="n">
        <v>0</v>
      </c>
    </row>
    <row r="12" customFormat="false" ht="12.75" hidden="false" customHeight="true" outlineLevel="0" collapsed="false">
      <c r="A12" s="100" t="s">
        <v>127</v>
      </c>
      <c r="B12" s="102" t="n">
        <f aca="false">C12*10/12</f>
        <v>416.666666666667</v>
      </c>
      <c r="C12" s="102" t="n">
        <f aca="false">'م. تشغيل سنوية'!B9</f>
        <v>500</v>
      </c>
      <c r="D12" s="103" t="n">
        <f aca="false">'م. تشغيل سنوية'!C9</f>
        <v>500</v>
      </c>
      <c r="E12" s="103" t="n">
        <f aca="false">'م. تشغيل سنوية'!D9</f>
        <v>500</v>
      </c>
      <c r="F12" s="103" t="n">
        <f aca="false">'م. تشغيل سنوية'!E9</f>
        <v>500</v>
      </c>
      <c r="G12" s="103" t="n">
        <f aca="false">'م. تشغيل سنوية'!F9</f>
        <v>500</v>
      </c>
      <c r="H12" s="103" t="n">
        <f aca="false">'م. تشغيل سنوية'!G9</f>
        <v>500</v>
      </c>
      <c r="I12" s="103" t="n">
        <f aca="false">'م. تشغيل سنوية'!H9</f>
        <v>500</v>
      </c>
      <c r="J12" s="103" t="n">
        <f aca="false">'م. تشغيل سنوية'!I9</f>
        <v>500</v>
      </c>
      <c r="K12" s="103" t="n">
        <f aca="false">'م. تشغيل سنوية'!J9</f>
        <v>500</v>
      </c>
      <c r="L12" s="104" t="n">
        <f aca="false">'م. تشغيل سنوية'!K9</f>
        <v>500</v>
      </c>
    </row>
    <row r="13" customFormat="false" ht="12.75" hidden="false" customHeight="true" outlineLevel="0" collapsed="false">
      <c r="A13" s="100" t="s">
        <v>128</v>
      </c>
      <c r="B13" s="102" t="n">
        <f aca="false">C13*10/12</f>
        <v>833.333333333333</v>
      </c>
      <c r="C13" s="102" t="n">
        <f aca="false">'م. تشغيل سنوية'!B10</f>
        <v>1000</v>
      </c>
      <c r="D13" s="103" t="n">
        <f aca="false">'م. تشغيل سنوية'!C10</f>
        <v>1000</v>
      </c>
      <c r="E13" s="103" t="n">
        <f aca="false">'م. تشغيل سنوية'!D10</f>
        <v>1000</v>
      </c>
      <c r="F13" s="103" t="n">
        <f aca="false">'م. تشغيل سنوية'!E10</f>
        <v>1000</v>
      </c>
      <c r="G13" s="103" t="n">
        <f aca="false">'م. تشغيل سنوية'!F10</f>
        <v>1000</v>
      </c>
      <c r="H13" s="103" t="n">
        <f aca="false">'م. تشغيل سنوية'!G10</f>
        <v>1000</v>
      </c>
      <c r="I13" s="103" t="n">
        <f aca="false">'م. تشغيل سنوية'!H10</f>
        <v>1000</v>
      </c>
      <c r="J13" s="103" t="n">
        <f aca="false">'م. تشغيل سنوية'!I10</f>
        <v>1000</v>
      </c>
      <c r="K13" s="103" t="n">
        <f aca="false">'م. تشغيل سنوية'!J10</f>
        <v>1000</v>
      </c>
      <c r="L13" s="104" t="n">
        <f aca="false">'م. تشغيل سنوية'!K10</f>
        <v>1000</v>
      </c>
    </row>
    <row r="14" customFormat="false" ht="13.5" hidden="false" customHeight="true" outlineLevel="0" collapsed="false">
      <c r="A14" s="105" t="s">
        <v>129</v>
      </c>
      <c r="B14" s="106"/>
      <c r="C14" s="107" t="n">
        <f aca="false">SUM(C6:C13)</f>
        <v>34800</v>
      </c>
      <c r="D14" s="107" t="n">
        <f aca="false">SUM(D6:D13)</f>
        <v>34800</v>
      </c>
      <c r="E14" s="107" t="n">
        <f aca="false">SUM(E6:E13)</f>
        <v>34800</v>
      </c>
      <c r="F14" s="107" t="n">
        <f aca="false">SUM(F6:F13)</f>
        <v>34800</v>
      </c>
      <c r="G14" s="107" t="n">
        <f aca="false">SUM(G6:G13)</f>
        <v>34800</v>
      </c>
      <c r="H14" s="107" t="n">
        <f aca="false">SUM(H6:H13)</f>
        <v>34800</v>
      </c>
      <c r="I14" s="107" t="n">
        <f aca="false">SUM(I6:I13)</f>
        <v>34800</v>
      </c>
      <c r="J14" s="107" t="n">
        <f aca="false">SUM(J6:J13)</f>
        <v>34800</v>
      </c>
      <c r="K14" s="107" t="n">
        <f aca="false">SUM(K6:K13)</f>
        <v>34800</v>
      </c>
      <c r="L14" s="107" t="n">
        <f aca="false">SUM(L6:L13)</f>
        <v>34800</v>
      </c>
    </row>
    <row r="15" customFormat="false" ht="13.5" hidden="false" customHeight="true" outlineLevel="0" collapsed="false">
      <c r="A15" s="65" t="s">
        <v>130</v>
      </c>
      <c r="B15" s="81" t="n">
        <f aca="false">SUM(B6:B14)</f>
        <v>25400</v>
      </c>
      <c r="C15" s="81" t="n">
        <f aca="false">B15</f>
        <v>25400</v>
      </c>
      <c r="D15" s="82" t="n">
        <f aca="false">D14/1</f>
        <v>34800</v>
      </c>
      <c r="E15" s="82" t="n">
        <f aca="false">E14/1</f>
        <v>34800</v>
      </c>
      <c r="F15" s="82" t="n">
        <f aca="false">F14/1</f>
        <v>34800</v>
      </c>
      <c r="G15" s="82" t="n">
        <f aca="false">G14/1</f>
        <v>34800</v>
      </c>
      <c r="H15" s="82" t="n">
        <f aca="false">H14/1</f>
        <v>34800</v>
      </c>
      <c r="I15" s="82" t="n">
        <f aca="false">I14/1</f>
        <v>34800</v>
      </c>
      <c r="J15" s="82" t="n">
        <f aca="false">J14/1</f>
        <v>34800</v>
      </c>
      <c r="K15" s="82" t="n">
        <f aca="false">K14/1</f>
        <v>34800</v>
      </c>
      <c r="L15" s="83" t="n">
        <f aca="false">L14/1</f>
        <v>34800</v>
      </c>
    </row>
    <row r="16" customFormat="false" ht="12.75" hidden="false" customHeight="true" outlineLevel="0" collapsed="false">
      <c r="A16" s="67"/>
      <c r="B16" s="67"/>
      <c r="C16" s="68"/>
      <c r="D16" s="68"/>
      <c r="E16" s="68"/>
      <c r="F16" s="68"/>
      <c r="G16" s="68"/>
      <c r="H16" s="67"/>
      <c r="I16" s="67"/>
      <c r="J16" s="67"/>
      <c r="K16" s="67"/>
      <c r="L16" s="67"/>
    </row>
    <row r="17" customFormat="false" ht="12.75" hidden="false" customHeight="true" outlineLevel="0" collapsed="false">
      <c r="A17" s="67"/>
      <c r="B17" s="85"/>
      <c r="C17" s="85"/>
      <c r="D17" s="68"/>
      <c r="E17" s="68"/>
      <c r="F17" s="68"/>
      <c r="G17" s="68"/>
      <c r="H17" s="67"/>
      <c r="I17" s="67"/>
      <c r="J17" s="67"/>
      <c r="K17" s="67"/>
      <c r="L17" s="67"/>
    </row>
    <row r="18" customFormat="false" ht="12.75" hidden="false" customHeight="true" outlineLevel="0" collapsed="false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customFormat="false" ht="12.75" hidden="false" customHeight="true" outlineLevel="0" collapsed="false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7"/>
    <col collapsed="false" customWidth="true" hidden="false" outlineLevel="0" max="2" min="2" style="1" width="11.7"/>
    <col collapsed="false" customWidth="true" hidden="false" outlineLevel="0" max="3" min="3" style="1" width="13.85"/>
    <col collapsed="false" customWidth="true" hidden="false" outlineLevel="0" max="6" min="4" style="1" width="11.7"/>
    <col collapsed="false" customWidth="true" hidden="false" outlineLevel="0" max="11" min="7" style="1" width="10.56"/>
  </cols>
  <sheetData>
    <row r="1" customFormat="false" ht="12.75" hidden="false" customHeight="true" outlineLevel="0" collapsed="false">
      <c r="A1" s="10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2.7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7.25" hidden="false" customHeight="true" outlineLevel="0" collapsed="false">
      <c r="A4" s="67"/>
      <c r="B4" s="67"/>
      <c r="C4" s="67"/>
      <c r="D4" s="67"/>
      <c r="E4" s="67"/>
      <c r="F4" s="67"/>
      <c r="G4" s="67"/>
      <c r="H4" s="67"/>
      <c r="I4" s="67"/>
      <c r="J4" s="67"/>
      <c r="K4" s="67" t="s">
        <v>71</v>
      </c>
    </row>
    <row r="5" customFormat="false" ht="17.25" hidden="false" customHeight="true" outlineLevel="0" collapsed="false">
      <c r="A5" s="48" t="s">
        <v>72</v>
      </c>
      <c r="B5" s="84" t="s">
        <v>75</v>
      </c>
      <c r="C5" s="84"/>
      <c r="D5" s="84"/>
      <c r="E5" s="84"/>
      <c r="F5" s="84"/>
      <c r="G5" s="84"/>
      <c r="H5" s="84"/>
      <c r="I5" s="84"/>
      <c r="J5" s="84"/>
      <c r="K5" s="84"/>
    </row>
    <row r="6" customFormat="false" ht="12.75" hidden="false" customHeight="true" outlineLevel="0" collapsed="false">
      <c r="A6" s="108" t="s">
        <v>133</v>
      </c>
      <c r="B6" s="109" t="n">
        <v>2019</v>
      </c>
      <c r="C6" s="110" t="n">
        <f aca="false">B6+1</f>
        <v>2020</v>
      </c>
      <c r="D6" s="110" t="n">
        <f aca="false">C6+1</f>
        <v>2021</v>
      </c>
      <c r="E6" s="110" t="n">
        <f aca="false">D6+1</f>
        <v>2022</v>
      </c>
      <c r="F6" s="110" t="n">
        <f aca="false">E6+1</f>
        <v>2023</v>
      </c>
      <c r="G6" s="110" t="n">
        <f aca="false">F6+1</f>
        <v>2024</v>
      </c>
      <c r="H6" s="110" t="n">
        <f aca="false">G6+1</f>
        <v>2025</v>
      </c>
      <c r="I6" s="110" t="n">
        <f aca="false">H6+1</f>
        <v>2026</v>
      </c>
      <c r="J6" s="110" t="n">
        <f aca="false">I6+1</f>
        <v>2027</v>
      </c>
      <c r="K6" s="111" t="n">
        <f aca="false">J6+1</f>
        <v>2028</v>
      </c>
    </row>
    <row r="7" customFormat="false" ht="12.75" hidden="false" customHeight="true" outlineLevel="0" collapsed="false">
      <c r="A7" s="56" t="s">
        <v>134</v>
      </c>
      <c r="B7" s="34" t="n">
        <f aca="false">'رأس مال ثابت'!B12</f>
        <v>2196000</v>
      </c>
      <c r="C7" s="35" t="n">
        <f aca="false">'رأس مال ثابت'!C12</f>
        <v>2196000</v>
      </c>
      <c r="D7" s="35" t="n">
        <f aca="false">'رأس مال ثابت'!D12</f>
        <v>2196000</v>
      </c>
      <c r="E7" s="35" t="n">
        <f aca="false">'رأس مال ثابت'!E12</f>
        <v>2196000</v>
      </c>
      <c r="F7" s="35" t="n">
        <f aca="false">'رأس مال ثابت'!F12</f>
        <v>2196000</v>
      </c>
      <c r="G7" s="35" t="n">
        <f aca="false">'رأس مال ثابت'!G12</f>
        <v>2100000</v>
      </c>
      <c r="H7" s="35" t="n">
        <f aca="false">'رأس مال ثابت'!H12</f>
        <v>2100000</v>
      </c>
      <c r="I7" s="35" t="n">
        <f aca="false">'رأس مال ثابت'!I12</f>
        <v>2100000</v>
      </c>
      <c r="J7" s="35" t="n">
        <f aca="false">'رأس مال ثابت'!J12</f>
        <v>2100000</v>
      </c>
      <c r="K7" s="36" t="n">
        <f aca="false">'رأس مال ثابت'!K12</f>
        <v>2100000</v>
      </c>
    </row>
    <row r="8" customFormat="false" ht="12.75" hidden="false" customHeight="true" outlineLevel="0" collapsed="false">
      <c r="A8" s="94" t="s">
        <v>26</v>
      </c>
      <c r="B8" s="34" t="n">
        <f aca="false">'رأس المال العامل'!C15</f>
        <v>25400</v>
      </c>
      <c r="C8" s="34" t="n">
        <f aca="false">'رأس المال العامل'!D15</f>
        <v>34800</v>
      </c>
      <c r="D8" s="35" t="n">
        <f aca="false">'رأس المال العامل'!E15</f>
        <v>34800</v>
      </c>
      <c r="E8" s="35" t="n">
        <f aca="false">'رأس المال العامل'!F15</f>
        <v>34800</v>
      </c>
      <c r="F8" s="35" t="n">
        <f aca="false">'رأس المال العامل'!G15</f>
        <v>34800</v>
      </c>
      <c r="G8" s="35" t="n">
        <f aca="false">'رأس المال العامل'!H15</f>
        <v>34800</v>
      </c>
      <c r="H8" s="35" t="n">
        <f aca="false">'رأس المال العامل'!I15</f>
        <v>34800</v>
      </c>
      <c r="I8" s="35" t="n">
        <f aca="false">'رأس المال العامل'!J15</f>
        <v>34800</v>
      </c>
      <c r="J8" s="35" t="n">
        <f aca="false">'رأس المال العامل'!K15</f>
        <v>34800</v>
      </c>
      <c r="K8" s="36" t="n">
        <f aca="false">'رأس المال العامل'!L15</f>
        <v>34800</v>
      </c>
    </row>
    <row r="9" customFormat="false" ht="12.75" hidden="false" customHeight="true" outlineLevel="0" collapsed="false">
      <c r="A9" s="94" t="s">
        <v>135</v>
      </c>
      <c r="B9" s="37" t="n">
        <v>0</v>
      </c>
      <c r="C9" s="38"/>
      <c r="D9" s="38"/>
      <c r="E9" s="38"/>
      <c r="F9" s="38"/>
      <c r="G9" s="38"/>
      <c r="H9" s="38"/>
      <c r="I9" s="38"/>
      <c r="J9" s="38"/>
      <c r="K9" s="39"/>
    </row>
    <row r="10" customFormat="false" ht="15" hidden="false" customHeight="true" outlineLevel="0" collapsed="false">
      <c r="A10" s="112" t="s">
        <v>136</v>
      </c>
      <c r="B10" s="113" t="n">
        <f aca="false">SUM(B7:B9)</f>
        <v>2221400</v>
      </c>
      <c r="C10" s="113" t="n">
        <f aca="false">SUM(C7:C9)</f>
        <v>2230800</v>
      </c>
      <c r="D10" s="113" t="n">
        <f aca="false">SUM(D7:D9)</f>
        <v>2230800</v>
      </c>
      <c r="E10" s="113" t="n">
        <f aca="false">SUM(E7:E9)</f>
        <v>2230800</v>
      </c>
      <c r="F10" s="113" t="n">
        <f aca="false">SUM(F7:F9)</f>
        <v>2230800</v>
      </c>
      <c r="G10" s="113" t="n">
        <f aca="false">SUM(G7:G9)</f>
        <v>2134800</v>
      </c>
      <c r="H10" s="113" t="n">
        <f aca="false">SUM(H7:H9)</f>
        <v>2134800</v>
      </c>
      <c r="I10" s="113" t="n">
        <f aca="false">SUM(I7:I9)</f>
        <v>2134800</v>
      </c>
      <c r="J10" s="113" t="n">
        <f aca="false">SUM(J7:J9)</f>
        <v>2134800</v>
      </c>
      <c r="K10" s="113" t="n">
        <f aca="false">SUM(K7:K9)</f>
        <v>2134800</v>
      </c>
    </row>
    <row r="11" customFormat="false" ht="12.75" hidden="false" customHeight="true" outlineLevel="0" collapsed="false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customFormat="false" ht="13.5" hidden="false" customHeight="true" outlineLevel="0" collapsed="false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customFormat="false" ht="12.75" hidden="false" customHeight="true" outlineLevel="0" collapsed="false">
      <c r="A13" s="114" t="s">
        <v>137</v>
      </c>
      <c r="B13" s="115" t="s">
        <v>138</v>
      </c>
      <c r="C13" s="116" t="s">
        <v>103</v>
      </c>
      <c r="D13" s="67"/>
      <c r="E13" s="67"/>
      <c r="F13" s="67"/>
      <c r="G13" s="67"/>
      <c r="H13" s="67"/>
      <c r="I13" s="67"/>
      <c r="J13" s="67"/>
      <c r="K13" s="67"/>
    </row>
    <row r="14" customFormat="false" ht="12.75" hidden="false" customHeight="true" outlineLevel="0" collapsed="false">
      <c r="A14" s="90" t="s">
        <v>139</v>
      </c>
      <c r="B14" s="117" t="n">
        <v>100</v>
      </c>
      <c r="C14" s="118" t="n">
        <f aca="false">B10*B14/100</f>
        <v>2221400</v>
      </c>
      <c r="D14" s="67"/>
      <c r="E14" s="67"/>
      <c r="F14" s="67"/>
      <c r="G14" s="67"/>
      <c r="H14" s="67"/>
      <c r="I14" s="67"/>
      <c r="J14" s="67"/>
      <c r="K14" s="67"/>
    </row>
    <row r="15" customFormat="false" ht="12.75" hidden="false" customHeight="true" outlineLevel="0" collapsed="false">
      <c r="A15" s="90" t="s">
        <v>140</v>
      </c>
      <c r="B15" s="117" t="n">
        <v>0</v>
      </c>
      <c r="C15" s="118" t="n">
        <f aca="false">B10*B15/100</f>
        <v>0</v>
      </c>
      <c r="D15" s="67"/>
      <c r="E15" s="67"/>
      <c r="F15" s="67"/>
      <c r="G15" s="67"/>
      <c r="H15" s="67"/>
      <c r="I15" s="67"/>
      <c r="J15" s="67"/>
      <c r="K15" s="67"/>
    </row>
    <row r="16" customFormat="false" ht="13.5" hidden="false" customHeight="true" outlineLevel="0" collapsed="false">
      <c r="A16" s="112" t="s">
        <v>109</v>
      </c>
      <c r="B16" s="119" t="n">
        <f aca="false">SUM(B14:B15)</f>
        <v>100</v>
      </c>
      <c r="C16" s="120" t="n">
        <f aca="false">SUM(C14:C15)</f>
        <v>2221400</v>
      </c>
      <c r="D16" s="67"/>
      <c r="E16" s="67"/>
      <c r="F16" s="67"/>
      <c r="G16" s="67"/>
      <c r="H16" s="67"/>
      <c r="I16" s="67"/>
      <c r="J16" s="67"/>
      <c r="K16" s="67"/>
    </row>
    <row r="17" customFormat="false" ht="12.75" hidden="false" customHeight="true" outlineLevel="0" collapsed="false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customFormat="false" ht="13.5" hidden="false" customHeight="true" outlineLevel="0" collapsed="false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</row>
    <row r="19" customFormat="false" ht="12.75" hidden="false" customHeight="true" outlineLevel="0" collapsed="false">
      <c r="A19" s="114" t="s">
        <v>137</v>
      </c>
      <c r="B19" s="115" t="s">
        <v>138</v>
      </c>
      <c r="C19" s="116" t="s">
        <v>103</v>
      </c>
      <c r="D19" s="67"/>
      <c r="E19" s="67"/>
      <c r="F19" s="67"/>
      <c r="G19" s="67"/>
      <c r="H19" s="67"/>
      <c r="I19" s="67"/>
      <c r="J19" s="67"/>
      <c r="K19" s="67"/>
    </row>
    <row r="20" customFormat="false" ht="12.75" hidden="false" customHeight="true" outlineLevel="0" collapsed="false">
      <c r="A20" s="56" t="s">
        <v>134</v>
      </c>
      <c r="B20" s="121" t="n">
        <f aca="false">C20/C22*100</f>
        <v>98.8565769334654</v>
      </c>
      <c r="C20" s="118" t="n">
        <f aca="false">B7</f>
        <v>2196000</v>
      </c>
      <c r="D20" s="67"/>
      <c r="E20" s="67"/>
      <c r="F20" s="67"/>
      <c r="G20" s="67"/>
      <c r="H20" s="67"/>
      <c r="I20" s="67"/>
      <c r="J20" s="67"/>
      <c r="K20" s="67"/>
    </row>
    <row r="21" customFormat="false" ht="12.75" hidden="false" customHeight="true" outlineLevel="0" collapsed="false">
      <c r="A21" s="94" t="s">
        <v>26</v>
      </c>
      <c r="B21" s="121" t="n">
        <f aca="false">C21/C22*100</f>
        <v>1.14342306653462</v>
      </c>
      <c r="C21" s="118" t="n">
        <f aca="false">B8+B9</f>
        <v>25400</v>
      </c>
      <c r="D21" s="67"/>
      <c r="E21" s="67"/>
      <c r="F21" s="67"/>
      <c r="G21" s="67"/>
      <c r="H21" s="67"/>
      <c r="I21" s="67"/>
      <c r="J21" s="67"/>
      <c r="K21" s="67"/>
    </row>
    <row r="22" customFormat="false" ht="13.5" hidden="false" customHeight="true" outlineLevel="0" collapsed="false">
      <c r="A22" s="112" t="s">
        <v>109</v>
      </c>
      <c r="B22" s="122" t="n">
        <f aca="false">SUM(B20:B21)</f>
        <v>100</v>
      </c>
      <c r="C22" s="120" t="n">
        <f aca="false">B10</f>
        <v>2221400</v>
      </c>
      <c r="D22" s="67"/>
      <c r="E22" s="67"/>
      <c r="F22" s="67"/>
      <c r="G22" s="67"/>
      <c r="H22" s="67"/>
      <c r="I22" s="67"/>
      <c r="J22" s="67"/>
      <c r="K22" s="67"/>
    </row>
    <row r="23" customFormat="false" ht="12.75" hidden="false" customHeight="true" outlineLevel="0" collapsed="false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customFormat="false" ht="12.75" hidden="false" customHeight="true" outlineLevel="0" collapsed="false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</row>
    <row r="25" customFormat="false" ht="12.75" hidden="false" customHeight="true" outlineLevel="0" collapsed="false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customFormat="false" ht="12.75" hidden="false" customHeight="true" outlineLevel="0" collapsed="false">
      <c r="A26" s="67"/>
      <c r="B26" s="67"/>
      <c r="C26" s="85"/>
      <c r="D26" s="67"/>
      <c r="E26" s="67"/>
      <c r="F26" s="67"/>
      <c r="G26" s="67"/>
      <c r="H26" s="67"/>
      <c r="I26" s="67"/>
      <c r="J26" s="67"/>
      <c r="K26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5:K5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9.71"/>
    <col collapsed="false" customWidth="true" hidden="false" outlineLevel="0" max="6" min="2" style="1" width="11.7"/>
    <col collapsed="false" customWidth="true" hidden="false" outlineLevel="0" max="8" min="7" style="1" width="10.13"/>
  </cols>
  <sheetData>
    <row r="1" customFormat="false" ht="12.75" hidden="false" customHeight="true" outlineLevel="0" collapsed="false">
      <c r="A1" s="10" t="s">
        <v>141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142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2.7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7.25" hidden="false" customHeight="true" outlineLevel="0" collapsed="false">
      <c r="A4" s="67"/>
      <c r="B4" s="67"/>
      <c r="C4" s="67"/>
      <c r="D4" s="67"/>
      <c r="E4" s="67"/>
      <c r="F4" s="67"/>
      <c r="G4" s="67"/>
      <c r="H4" s="67"/>
      <c r="I4" s="67"/>
      <c r="J4" s="67"/>
      <c r="K4" s="67" t="s">
        <v>71</v>
      </c>
      <c r="L4" s="67"/>
      <c r="M4" s="67"/>
    </row>
    <row r="5" customFormat="false" ht="17.25" hidden="false" customHeight="true" outlineLevel="0" collapsed="false">
      <c r="A5" s="123" t="s">
        <v>72</v>
      </c>
      <c r="B5" s="124" t="s">
        <v>75</v>
      </c>
      <c r="C5" s="124"/>
      <c r="D5" s="124"/>
      <c r="E5" s="124"/>
      <c r="F5" s="124"/>
      <c r="G5" s="124"/>
      <c r="H5" s="124"/>
      <c r="I5" s="124"/>
      <c r="J5" s="124"/>
      <c r="K5" s="124"/>
      <c r="L5" s="67"/>
      <c r="M5" s="67"/>
    </row>
    <row r="6" customFormat="false" ht="12.75" hidden="false" customHeight="true" outlineLevel="0" collapsed="false">
      <c r="A6" s="125" t="s">
        <v>143</v>
      </c>
      <c r="B6" s="126" t="n">
        <v>2019</v>
      </c>
      <c r="C6" s="127" t="n">
        <f aca="false">B6+1</f>
        <v>2020</v>
      </c>
      <c r="D6" s="127" t="n">
        <f aca="false">C6+1</f>
        <v>2021</v>
      </c>
      <c r="E6" s="127" t="n">
        <f aca="false">D6+1</f>
        <v>2022</v>
      </c>
      <c r="F6" s="127" t="n">
        <f aca="false">E6+1</f>
        <v>2023</v>
      </c>
      <c r="G6" s="127" t="n">
        <f aca="false">F6+1</f>
        <v>2024</v>
      </c>
      <c r="H6" s="127" t="n">
        <f aca="false">G6+1</f>
        <v>2025</v>
      </c>
      <c r="I6" s="127" t="n">
        <f aca="false">H6+1</f>
        <v>2026</v>
      </c>
      <c r="J6" s="127" t="n">
        <f aca="false">I6+1</f>
        <v>2027</v>
      </c>
      <c r="K6" s="128" t="n">
        <f aca="false">J6+1</f>
        <v>2028</v>
      </c>
      <c r="L6" s="67"/>
      <c r="M6" s="67"/>
    </row>
    <row r="7" customFormat="false" ht="12.75" hidden="false" customHeight="true" outlineLevel="0" collapsed="false">
      <c r="A7" s="129" t="s">
        <v>144</v>
      </c>
      <c r="B7" s="130"/>
      <c r="C7" s="130"/>
      <c r="D7" s="130"/>
      <c r="E7" s="130"/>
      <c r="F7" s="130"/>
      <c r="G7" s="130"/>
      <c r="H7" s="130"/>
      <c r="I7" s="130"/>
      <c r="J7" s="130"/>
      <c r="K7" s="131"/>
      <c r="L7" s="67"/>
      <c r="M7" s="67"/>
    </row>
    <row r="8" customFormat="false" ht="12.75" hidden="false" customHeight="true" outlineLevel="0" collapsed="false">
      <c r="A8" s="132" t="s">
        <v>145</v>
      </c>
      <c r="B8" s="38" t="n">
        <v>0</v>
      </c>
      <c r="C8" s="35" t="n">
        <f aca="false">B12</f>
        <v>0</v>
      </c>
      <c r="D8" s="35" t="n">
        <f aca="false">C12</f>
        <v>0</v>
      </c>
      <c r="E8" s="35" t="n">
        <f aca="false">D12</f>
        <v>0</v>
      </c>
      <c r="F8" s="35" t="n">
        <f aca="false">E12</f>
        <v>0</v>
      </c>
      <c r="G8" s="35" t="n">
        <f aca="false">F12</f>
        <v>0</v>
      </c>
      <c r="H8" s="35" t="n">
        <f aca="false">G12</f>
        <v>0</v>
      </c>
      <c r="I8" s="38" t="n">
        <v>0</v>
      </c>
      <c r="J8" s="38" t="n">
        <v>0</v>
      </c>
      <c r="K8" s="39" t="n">
        <v>0</v>
      </c>
      <c r="L8" s="38"/>
      <c r="M8" s="38"/>
    </row>
    <row r="9" customFormat="false" ht="12.75" hidden="false" customHeight="true" outlineLevel="0" collapsed="false">
      <c r="A9" s="132" t="s">
        <v>146</v>
      </c>
      <c r="B9" s="35" t="n">
        <f aca="false">B8/5</f>
        <v>0</v>
      </c>
      <c r="C9" s="35" t="n">
        <f aca="false">B9</f>
        <v>0</v>
      </c>
      <c r="D9" s="35" t="n">
        <f aca="false">C9</f>
        <v>0</v>
      </c>
      <c r="E9" s="35" t="n">
        <f aca="false">D9</f>
        <v>0</v>
      </c>
      <c r="F9" s="35" t="n">
        <f aca="false">E9</f>
        <v>0</v>
      </c>
      <c r="G9" s="38"/>
      <c r="H9" s="38"/>
      <c r="I9" s="38"/>
      <c r="J9" s="38"/>
      <c r="K9" s="39"/>
      <c r="L9" s="67"/>
      <c r="M9" s="67"/>
    </row>
    <row r="10" customFormat="false" ht="12.75" hidden="false" customHeight="true" outlineLevel="0" collapsed="false">
      <c r="A10" s="132" t="s">
        <v>147</v>
      </c>
      <c r="B10" s="133" t="n">
        <v>0</v>
      </c>
      <c r="C10" s="133" t="n">
        <v>0</v>
      </c>
      <c r="D10" s="133" t="n">
        <v>0</v>
      </c>
      <c r="E10" s="133" t="n">
        <v>0</v>
      </c>
      <c r="F10" s="133" t="n">
        <v>0</v>
      </c>
      <c r="G10" s="38"/>
      <c r="H10" s="38"/>
      <c r="I10" s="38"/>
      <c r="J10" s="38"/>
      <c r="K10" s="39"/>
      <c r="L10" s="67"/>
      <c r="M10" s="67"/>
    </row>
    <row r="11" customFormat="false" ht="12.75" hidden="false" customHeight="true" outlineLevel="0" collapsed="false">
      <c r="A11" s="132" t="s">
        <v>148</v>
      </c>
      <c r="B11" s="35" t="n">
        <f aca="false">B8*B10</f>
        <v>0</v>
      </c>
      <c r="C11" s="35" t="n">
        <f aca="false">C8*C10</f>
        <v>0</v>
      </c>
      <c r="D11" s="35" t="n">
        <f aca="false">D8*D10</f>
        <v>0</v>
      </c>
      <c r="E11" s="35" t="n">
        <f aca="false">E8*E10</f>
        <v>0</v>
      </c>
      <c r="F11" s="35" t="n">
        <f aca="false">F8*F10</f>
        <v>0</v>
      </c>
      <c r="G11" s="38"/>
      <c r="H11" s="38"/>
      <c r="I11" s="38"/>
      <c r="J11" s="38"/>
      <c r="K11" s="39"/>
      <c r="L11" s="67"/>
      <c r="M11" s="67"/>
    </row>
    <row r="12" customFormat="false" ht="13.5" hidden="false" customHeight="true" outlineLevel="0" collapsed="false">
      <c r="A12" s="134" t="s">
        <v>149</v>
      </c>
      <c r="B12" s="135" t="n">
        <f aca="false">B8-B9</f>
        <v>0</v>
      </c>
      <c r="C12" s="135" t="n">
        <f aca="false">C8-C9</f>
        <v>0</v>
      </c>
      <c r="D12" s="135" t="n">
        <f aca="false">D8-D9</f>
        <v>0</v>
      </c>
      <c r="E12" s="135" t="n">
        <f aca="false">E8-E9</f>
        <v>0</v>
      </c>
      <c r="F12" s="135" t="n">
        <f aca="false">F8-F9</f>
        <v>0</v>
      </c>
      <c r="G12" s="135" t="n">
        <f aca="false">G8-G9</f>
        <v>0</v>
      </c>
      <c r="H12" s="135" t="n">
        <f aca="false">H8-H9</f>
        <v>0</v>
      </c>
      <c r="I12" s="135" t="n">
        <f aca="false">I8-I9</f>
        <v>0</v>
      </c>
      <c r="J12" s="135" t="n">
        <f aca="false">J8-J9</f>
        <v>0</v>
      </c>
      <c r="K12" s="136" t="n">
        <f aca="false">K8-K9</f>
        <v>0</v>
      </c>
      <c r="L12" s="67"/>
      <c r="M12" s="67"/>
    </row>
    <row r="13" customFormat="false" ht="12.75" hidden="false" customHeight="true" outlineLevel="0" collapsed="false">
      <c r="A13" s="129" t="s">
        <v>150</v>
      </c>
      <c r="B13" s="67"/>
      <c r="C13" s="67"/>
      <c r="D13" s="67"/>
      <c r="E13" s="67"/>
      <c r="F13" s="67"/>
      <c r="G13" s="67"/>
      <c r="H13" s="67"/>
      <c r="I13" s="67"/>
      <c r="J13" s="67"/>
      <c r="K13" s="137"/>
      <c r="L13" s="67"/>
      <c r="M13" s="67"/>
    </row>
    <row r="14" customFormat="false" ht="12.75" hidden="false" customHeight="true" outlineLevel="0" collapsed="false">
      <c r="A14" s="132" t="s">
        <v>145</v>
      </c>
      <c r="B14" s="96" t="n">
        <f aca="false">'رأس المال المستثمر'!C15</f>
        <v>0</v>
      </c>
      <c r="C14" s="96" t="n">
        <f aca="false">B16</f>
        <v>0</v>
      </c>
      <c r="D14" s="85" t="n">
        <v>0</v>
      </c>
      <c r="E14" s="85" t="n">
        <v>0</v>
      </c>
      <c r="F14" s="85" t="n">
        <v>0</v>
      </c>
      <c r="G14" s="85" t="n">
        <v>0</v>
      </c>
      <c r="H14" s="85" t="n">
        <v>0</v>
      </c>
      <c r="I14" s="85" t="n">
        <v>0</v>
      </c>
      <c r="J14" s="85" t="n">
        <v>0</v>
      </c>
      <c r="K14" s="138" t="n">
        <v>0</v>
      </c>
      <c r="L14" s="67"/>
      <c r="M14" s="67"/>
    </row>
    <row r="15" customFormat="false" ht="12.75" hidden="false" customHeight="true" outlineLevel="0" collapsed="false">
      <c r="A15" s="132" t="s">
        <v>146</v>
      </c>
      <c r="B15" s="96" t="n">
        <f aca="false">B14/8</f>
        <v>0</v>
      </c>
      <c r="C15" s="85" t="n">
        <v>0</v>
      </c>
      <c r="D15" s="85" t="n">
        <v>0</v>
      </c>
      <c r="E15" s="85" t="n">
        <v>0</v>
      </c>
      <c r="F15" s="85" t="n">
        <v>0</v>
      </c>
      <c r="G15" s="85" t="n">
        <v>0</v>
      </c>
      <c r="H15" s="85" t="n">
        <v>0</v>
      </c>
      <c r="I15" s="85" t="n">
        <v>0</v>
      </c>
      <c r="J15" s="85" t="n">
        <v>0</v>
      </c>
      <c r="K15" s="138" t="n">
        <v>0</v>
      </c>
      <c r="L15" s="67"/>
      <c r="M15" s="67"/>
    </row>
    <row r="16" customFormat="false" ht="13.5" hidden="false" customHeight="true" outlineLevel="0" collapsed="false">
      <c r="A16" s="134" t="s">
        <v>149</v>
      </c>
      <c r="B16" s="135" t="n">
        <f aca="false">B14-B15</f>
        <v>0</v>
      </c>
      <c r="C16" s="139" t="n">
        <v>0</v>
      </c>
      <c r="D16" s="140" t="n">
        <f aca="false">D14-D15</f>
        <v>0</v>
      </c>
      <c r="E16" s="140" t="n">
        <f aca="false">E14-E15</f>
        <v>0</v>
      </c>
      <c r="F16" s="140" t="n">
        <f aca="false">F14-F15</f>
        <v>0</v>
      </c>
      <c r="G16" s="140" t="n">
        <f aca="false">G14-G15</f>
        <v>0</v>
      </c>
      <c r="H16" s="140" t="n">
        <f aca="false">H14-H15</f>
        <v>0</v>
      </c>
      <c r="I16" s="139" t="n">
        <v>0</v>
      </c>
      <c r="J16" s="140" t="n">
        <f aca="false">J14-J15</f>
        <v>0</v>
      </c>
      <c r="K16" s="141" t="n">
        <f aca="false">K14-K15</f>
        <v>0</v>
      </c>
      <c r="L16" s="67"/>
      <c r="M16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5:K5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8.99"/>
    <col collapsed="false" customWidth="true" hidden="false" outlineLevel="0" max="3" min="2" style="1" width="10.41"/>
    <col collapsed="false" customWidth="true" hidden="false" outlineLevel="0" max="8" min="4" style="1" width="11.7"/>
    <col collapsed="false" customWidth="true" hidden="false" outlineLevel="0" max="13" min="9" style="1" width="9.56"/>
  </cols>
  <sheetData>
    <row r="1" customFormat="false" ht="12.75" hidden="false" customHeight="true" outlineLevel="0" collapsed="false">
      <c r="A1" s="10" t="s">
        <v>151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152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142" t="s">
        <v>72</v>
      </c>
      <c r="B4" s="143" t="s">
        <v>75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customFormat="false" ht="12.75" hidden="false" customHeight="true" outlineLevel="0" collapsed="false">
      <c r="A5" s="144" t="s">
        <v>153</v>
      </c>
      <c r="B5" s="145" t="s">
        <v>154</v>
      </c>
      <c r="C5" s="145" t="s">
        <v>155</v>
      </c>
      <c r="D5" s="126" t="n">
        <v>2019</v>
      </c>
      <c r="E5" s="127" t="n">
        <f aca="false">D5+1</f>
        <v>2020</v>
      </c>
      <c r="F5" s="127" t="n">
        <f aca="false">E5+1</f>
        <v>2021</v>
      </c>
      <c r="G5" s="127" t="n">
        <f aca="false">F5+1</f>
        <v>2022</v>
      </c>
      <c r="H5" s="128" t="n">
        <f aca="false">G5+1</f>
        <v>2023</v>
      </c>
      <c r="I5" s="128" t="n">
        <f aca="false">H5+1</f>
        <v>2024</v>
      </c>
      <c r="J5" s="128" t="n">
        <f aca="false">I5+1</f>
        <v>2025</v>
      </c>
      <c r="K5" s="128" t="n">
        <f aca="false">J5+1</f>
        <v>2026</v>
      </c>
      <c r="L5" s="128" t="n">
        <f aca="false">K5+1</f>
        <v>2027</v>
      </c>
      <c r="M5" s="128" t="n">
        <f aca="false">L5+1</f>
        <v>2028</v>
      </c>
    </row>
    <row r="6" customFormat="false" ht="12.75" hidden="false" customHeight="true" outlineLevel="0" collapsed="false">
      <c r="A6" s="90" t="s">
        <v>156</v>
      </c>
      <c r="B6" s="146" t="n">
        <v>1</v>
      </c>
      <c r="C6" s="146" t="n">
        <v>300</v>
      </c>
      <c r="D6" s="147" t="n">
        <f aca="false">C6*B6*12</f>
        <v>3600</v>
      </c>
      <c r="E6" s="147" t="n">
        <f aca="false">D6</f>
        <v>3600</v>
      </c>
      <c r="F6" s="147" t="n">
        <f aca="false">E6</f>
        <v>3600</v>
      </c>
      <c r="G6" s="147" t="n">
        <f aca="false">F6</f>
        <v>3600</v>
      </c>
      <c r="H6" s="147" t="n">
        <f aca="false">G6</f>
        <v>3600</v>
      </c>
      <c r="I6" s="147" t="n">
        <f aca="false">H6</f>
        <v>3600</v>
      </c>
      <c r="J6" s="147" t="n">
        <f aca="false">I6</f>
        <v>3600</v>
      </c>
      <c r="K6" s="147" t="n">
        <f aca="false">J6</f>
        <v>3600</v>
      </c>
      <c r="L6" s="147" t="n">
        <f aca="false">K6</f>
        <v>3600</v>
      </c>
      <c r="M6" s="147" t="n">
        <f aca="false">L6</f>
        <v>3600</v>
      </c>
    </row>
    <row r="7" customFormat="false" ht="12.75" hidden="false" customHeight="true" outlineLevel="0" collapsed="false">
      <c r="A7" s="90" t="s">
        <v>157</v>
      </c>
      <c r="B7" s="146" t="n">
        <v>1</v>
      </c>
      <c r="C7" s="146" t="n">
        <v>300</v>
      </c>
      <c r="D7" s="147" t="n">
        <f aca="false">C7*B7*12</f>
        <v>3600</v>
      </c>
      <c r="E7" s="147" t="n">
        <f aca="false">D7</f>
        <v>3600</v>
      </c>
      <c r="F7" s="147" t="n">
        <f aca="false">E7</f>
        <v>3600</v>
      </c>
      <c r="G7" s="147" t="n">
        <f aca="false">F7</f>
        <v>3600</v>
      </c>
      <c r="H7" s="147" t="n">
        <f aca="false">G7</f>
        <v>3600</v>
      </c>
      <c r="I7" s="147" t="n">
        <f aca="false">H7</f>
        <v>3600</v>
      </c>
      <c r="J7" s="147" t="n">
        <f aca="false">I7</f>
        <v>3600</v>
      </c>
      <c r="K7" s="147" t="n">
        <f aca="false">J7</f>
        <v>3600</v>
      </c>
      <c r="L7" s="147" t="n">
        <f aca="false">K7</f>
        <v>3600</v>
      </c>
      <c r="M7" s="147" t="n">
        <f aca="false">L7</f>
        <v>3600</v>
      </c>
    </row>
    <row r="8" customFormat="false" ht="12.75" hidden="false" customHeight="true" outlineLevel="0" collapsed="false">
      <c r="A8" s="90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</row>
    <row r="9" customFormat="false" ht="12.75" hidden="false" customHeight="true" outlineLevel="0" collapsed="false">
      <c r="A9" s="90" t="s">
        <v>158</v>
      </c>
      <c r="B9" s="146" t="n">
        <v>1</v>
      </c>
      <c r="C9" s="146" t="n">
        <v>300</v>
      </c>
      <c r="D9" s="147" t="n">
        <f aca="false">C9*B9*12</f>
        <v>3600</v>
      </c>
      <c r="E9" s="147" t="n">
        <f aca="false">D9</f>
        <v>3600</v>
      </c>
      <c r="F9" s="147" t="n">
        <f aca="false">E9</f>
        <v>3600</v>
      </c>
      <c r="G9" s="147" t="n">
        <f aca="false">F9</f>
        <v>3600</v>
      </c>
      <c r="H9" s="147" t="n">
        <f aca="false">G9</f>
        <v>3600</v>
      </c>
      <c r="I9" s="147" t="n">
        <f aca="false">H9</f>
        <v>3600</v>
      </c>
      <c r="J9" s="147" t="n">
        <f aca="false">I9</f>
        <v>3600</v>
      </c>
      <c r="K9" s="147" t="n">
        <f aca="false">J9</f>
        <v>3600</v>
      </c>
      <c r="L9" s="147" t="n">
        <f aca="false">K9</f>
        <v>3600</v>
      </c>
      <c r="M9" s="147" t="n">
        <f aca="false">L9</f>
        <v>3600</v>
      </c>
    </row>
    <row r="10" customFormat="false" ht="12.75" hidden="false" customHeight="true" outlineLevel="0" collapsed="false">
      <c r="A10" s="90"/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</row>
    <row r="11" customFormat="false" ht="12.75" hidden="false" customHeight="true" outlineLevel="0" collapsed="false">
      <c r="A11" s="90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</row>
    <row r="12" customFormat="false" ht="12.75" hidden="false" customHeight="true" outlineLevel="0" collapsed="false">
      <c r="A12" s="90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</row>
    <row r="13" customFormat="false" ht="12.75" hidden="false" customHeight="true" outlineLevel="0" collapsed="false">
      <c r="A13" s="90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</row>
    <row r="14" customFormat="false" ht="12.75" hidden="false" customHeight="true" outlineLevel="0" collapsed="false">
      <c r="A14" s="90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8"/>
    </row>
    <row r="15" customFormat="false" ht="12.75" hidden="false" customHeight="true" outlineLevel="0" collapsed="false">
      <c r="A15" s="90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</row>
    <row r="16" customFormat="false" ht="12.75" hidden="false" customHeight="true" outlineLevel="0" collapsed="false">
      <c r="A16" s="90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</row>
    <row r="17" customFormat="false" ht="12.75" hidden="false" customHeight="true" outlineLevel="0" collapsed="false">
      <c r="A17" s="90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</row>
    <row r="18" customFormat="false" ht="13.5" hidden="false" customHeight="true" outlineLevel="0" collapsed="false">
      <c r="A18" s="144" t="s">
        <v>159</v>
      </c>
      <c r="B18" s="149" t="n">
        <f aca="false">SUM(B6:B17)</f>
        <v>3</v>
      </c>
      <c r="C18" s="150"/>
      <c r="D18" s="135" t="n">
        <f aca="false">SUM(D6:D17)</f>
        <v>10800</v>
      </c>
      <c r="E18" s="135" t="n">
        <f aca="false">SUM(E6:E17)</f>
        <v>10800</v>
      </c>
      <c r="F18" s="135" t="n">
        <f aca="false">SUM(F6:F17)</f>
        <v>10800</v>
      </c>
      <c r="G18" s="135" t="n">
        <f aca="false">SUM(G6:G17)</f>
        <v>10800</v>
      </c>
      <c r="H18" s="135" t="n">
        <f aca="false">SUM(H6:H17)</f>
        <v>10800</v>
      </c>
      <c r="I18" s="135" t="n">
        <f aca="false">SUM(I6:I17)</f>
        <v>10800</v>
      </c>
      <c r="J18" s="135" t="n">
        <f aca="false">SUM(J6:J17)</f>
        <v>10800</v>
      </c>
      <c r="K18" s="135" t="n">
        <f aca="false">SUM(K6:K17)</f>
        <v>10800</v>
      </c>
      <c r="L18" s="135" t="n">
        <f aca="false">SUM(L6:L17)</f>
        <v>10800</v>
      </c>
      <c r="M18" s="135" t="n">
        <f aca="false">SUM(M6:M17)</f>
        <v>10800</v>
      </c>
    </row>
    <row r="19" customFormat="false" ht="12.75" hidden="false" customHeight="true" outlineLevel="0" collapsed="false">
      <c r="A19" s="144" t="s">
        <v>160</v>
      </c>
      <c r="B19" s="67"/>
      <c r="C19" s="67"/>
      <c r="D19" s="68"/>
      <c r="E19" s="68"/>
      <c r="F19" s="68"/>
      <c r="G19" s="68"/>
      <c r="H19" s="68"/>
      <c r="I19" s="67"/>
      <c r="J19" s="67"/>
      <c r="K19" s="67"/>
      <c r="L19" s="67"/>
      <c r="M19" s="137"/>
    </row>
    <row r="20" customFormat="false" ht="12.75" hidden="false" customHeight="true" outlineLevel="0" collapsed="false">
      <c r="A20" s="90" t="s">
        <v>161</v>
      </c>
      <c r="B20" s="146" t="n">
        <v>0</v>
      </c>
      <c r="C20" s="146" t="n">
        <v>0</v>
      </c>
      <c r="D20" s="147" t="n">
        <f aca="false">C20*B20*12</f>
        <v>0</v>
      </c>
      <c r="E20" s="147" t="n">
        <f aca="false">D20</f>
        <v>0</v>
      </c>
      <c r="F20" s="147" t="n">
        <f aca="false">E20</f>
        <v>0</v>
      </c>
      <c r="G20" s="147" t="n">
        <f aca="false">F20</f>
        <v>0</v>
      </c>
      <c r="H20" s="147" t="n">
        <f aca="false">G20</f>
        <v>0</v>
      </c>
      <c r="I20" s="147" t="n">
        <f aca="false">H20</f>
        <v>0</v>
      </c>
      <c r="J20" s="147" t="n">
        <f aca="false">I20</f>
        <v>0</v>
      </c>
      <c r="K20" s="147" t="n">
        <f aca="false">J20</f>
        <v>0</v>
      </c>
      <c r="L20" s="147" t="n">
        <f aca="false">K20</f>
        <v>0</v>
      </c>
      <c r="M20" s="147" t="n">
        <f aca="false">L20</f>
        <v>0</v>
      </c>
    </row>
    <row r="21" customFormat="false" ht="12.75" hidden="false" customHeight="true" outlineLevel="0" collapsed="false">
      <c r="A21" s="90" t="s">
        <v>162</v>
      </c>
      <c r="B21" s="146" t="n">
        <v>0</v>
      </c>
      <c r="C21" s="146" t="n">
        <v>0</v>
      </c>
      <c r="D21" s="147" t="n">
        <f aca="false">C21*B21*12</f>
        <v>0</v>
      </c>
      <c r="E21" s="147" t="n">
        <f aca="false">D21</f>
        <v>0</v>
      </c>
      <c r="F21" s="147" t="n">
        <f aca="false">E21</f>
        <v>0</v>
      </c>
      <c r="G21" s="147" t="n">
        <f aca="false">F21</f>
        <v>0</v>
      </c>
      <c r="H21" s="147" t="n">
        <f aca="false">G21</f>
        <v>0</v>
      </c>
      <c r="I21" s="147" t="n">
        <f aca="false">H21</f>
        <v>0</v>
      </c>
      <c r="J21" s="147" t="n">
        <f aca="false">I21</f>
        <v>0</v>
      </c>
      <c r="K21" s="147" t="n">
        <f aca="false">J21</f>
        <v>0</v>
      </c>
      <c r="L21" s="147" t="n">
        <f aca="false">K21</f>
        <v>0</v>
      </c>
      <c r="M21" s="147" t="n">
        <f aca="false">L21</f>
        <v>0</v>
      </c>
    </row>
    <row r="22" customFormat="false" ht="12.75" hidden="false" customHeight="true" outlineLevel="0" collapsed="false">
      <c r="A22" s="90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8"/>
    </row>
    <row r="23" customFormat="false" ht="12.75" hidden="false" customHeight="true" outlineLevel="0" collapsed="false">
      <c r="A23" s="144" t="s">
        <v>163</v>
      </c>
      <c r="B23" s="149" t="n">
        <f aca="false">SUM(B20:B22)</f>
        <v>0</v>
      </c>
      <c r="C23" s="150"/>
      <c r="D23" s="149" t="n">
        <f aca="false">SUM(D20:D22)</f>
        <v>0</v>
      </c>
      <c r="E23" s="149" t="n">
        <f aca="false">SUM(E20:E22)</f>
        <v>0</v>
      </c>
      <c r="F23" s="149" t="n">
        <f aca="false">SUM(F20:F22)</f>
        <v>0</v>
      </c>
      <c r="G23" s="149" t="n">
        <f aca="false">SUM(G20:G22)</f>
        <v>0</v>
      </c>
      <c r="H23" s="149" t="n">
        <f aca="false">SUM(H20:H22)</f>
        <v>0</v>
      </c>
      <c r="I23" s="149" t="n">
        <f aca="false">SUM(I20:I22)</f>
        <v>0</v>
      </c>
      <c r="J23" s="149" t="n">
        <f aca="false">SUM(J20:J22)</f>
        <v>0</v>
      </c>
      <c r="K23" s="149" t="n">
        <f aca="false">SUM(K20:K22)</f>
        <v>0</v>
      </c>
      <c r="L23" s="149" t="n">
        <f aca="false">SUM(L20:L22)</f>
        <v>0</v>
      </c>
      <c r="M23" s="149" t="n">
        <f aca="false">SUM(M20:M22)</f>
        <v>0</v>
      </c>
    </row>
    <row r="24" customFormat="false" ht="13.5" hidden="false" customHeight="true" outlineLevel="0" collapsed="false">
      <c r="A24" s="151" t="s">
        <v>164</v>
      </c>
      <c r="B24" s="135" t="n">
        <f aca="false">B18+B23</f>
        <v>3</v>
      </c>
      <c r="C24" s="152"/>
      <c r="D24" s="135" t="n">
        <f aca="false">D18+D23</f>
        <v>10800</v>
      </c>
      <c r="E24" s="135" t="n">
        <f aca="false">E18+E23</f>
        <v>10800</v>
      </c>
      <c r="F24" s="135" t="n">
        <f aca="false">F18+F23</f>
        <v>10800</v>
      </c>
      <c r="G24" s="135" t="n">
        <f aca="false">G18+G23</f>
        <v>10800</v>
      </c>
      <c r="H24" s="135" t="n">
        <f aca="false">H18+H23</f>
        <v>10800</v>
      </c>
      <c r="I24" s="135" t="n">
        <f aca="false">I18+I23</f>
        <v>10800</v>
      </c>
      <c r="J24" s="135" t="n">
        <f aca="false">J18+J23</f>
        <v>10800</v>
      </c>
      <c r="K24" s="135" t="n">
        <f aca="false">K18+K23</f>
        <v>10800</v>
      </c>
      <c r="L24" s="135" t="n">
        <f aca="false">L18+L23</f>
        <v>10800</v>
      </c>
      <c r="M24" s="136" t="n">
        <f aca="false">M18+M23</f>
        <v>10800</v>
      </c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B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I30" activeCellId="0" sqref="I30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13"/>
    <col collapsed="false" customWidth="true" hidden="false" outlineLevel="0" max="2" min="2" style="1" width="5.71"/>
    <col collapsed="false" customWidth="true" hidden="false" outlineLevel="0" max="3" min="3" style="1" width="7.28"/>
    <col collapsed="false" customWidth="true" hidden="false" outlineLevel="0" max="4" min="4" style="1" width="8.7"/>
    <col collapsed="false" customWidth="true" hidden="false" outlineLevel="0" max="8" min="5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166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97" t="s">
        <v>72</v>
      </c>
      <c r="B4" s="50" t="s">
        <v>87</v>
      </c>
      <c r="C4" s="50" t="s">
        <v>167</v>
      </c>
      <c r="D4" s="50"/>
      <c r="E4" s="143" t="s">
        <v>75</v>
      </c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customFormat="false" ht="12.75" hidden="false" customHeight="true" outlineLevel="0" collapsed="false">
      <c r="A5" s="108" t="s">
        <v>168</v>
      </c>
      <c r="B5" s="50"/>
      <c r="C5" s="153" t="s">
        <v>169</v>
      </c>
      <c r="D5" s="153" t="s">
        <v>170</v>
      </c>
      <c r="E5" s="126" t="s">
        <v>73</v>
      </c>
      <c r="F5" s="126" t="n">
        <v>2019</v>
      </c>
      <c r="G5" s="127" t="n">
        <f aca="false">F5+1</f>
        <v>2020</v>
      </c>
      <c r="H5" s="127" t="n">
        <f aca="false">G5+1</f>
        <v>2021</v>
      </c>
      <c r="I5" s="127" t="n">
        <f aca="false">H5+1</f>
        <v>2022</v>
      </c>
      <c r="J5" s="127" t="n">
        <f aca="false">I5+1</f>
        <v>2023</v>
      </c>
      <c r="K5" s="127" t="n">
        <f aca="false">J5+1</f>
        <v>2024</v>
      </c>
      <c r="L5" s="127" t="n">
        <f aca="false">K5+1</f>
        <v>2025</v>
      </c>
      <c r="M5" s="127" t="n">
        <f aca="false">L5+1</f>
        <v>2026</v>
      </c>
      <c r="N5" s="127" t="n">
        <f aca="false">M5+1</f>
        <v>2027</v>
      </c>
      <c r="O5" s="128" t="n">
        <f aca="false">N5+1</f>
        <v>2028</v>
      </c>
    </row>
    <row r="6" customFormat="false" ht="12.75" hidden="false" customHeight="true" outlineLevel="0" collapsed="false">
      <c r="A6" s="154" t="s">
        <v>171</v>
      </c>
      <c r="B6" s="155" t="s">
        <v>172</v>
      </c>
      <c r="C6" s="156" t="n">
        <v>0</v>
      </c>
      <c r="D6" s="156" t="n">
        <v>0</v>
      </c>
      <c r="E6" s="157" t="n">
        <v>0</v>
      </c>
      <c r="F6" s="35" t="n">
        <f aca="false">E6*D6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4" t="s">
        <v>173</v>
      </c>
      <c r="B7" s="155" t="s">
        <v>174</v>
      </c>
      <c r="C7" s="156" t="n">
        <v>0</v>
      </c>
      <c r="D7" s="156" t="n">
        <v>0</v>
      </c>
      <c r="E7" s="157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4" t="s">
        <v>175</v>
      </c>
      <c r="B8" s="155" t="s">
        <v>176</v>
      </c>
      <c r="C8" s="156" t="n">
        <v>0</v>
      </c>
      <c r="D8" s="156" t="n">
        <v>0</v>
      </c>
      <c r="E8" s="157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4" t="s">
        <v>177</v>
      </c>
      <c r="B9" s="155" t="s">
        <v>178</v>
      </c>
      <c r="C9" s="156" t="n">
        <v>0</v>
      </c>
      <c r="D9" s="156" t="n">
        <v>0</v>
      </c>
      <c r="E9" s="157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4" t="s">
        <v>179</v>
      </c>
      <c r="B10" s="155" t="s">
        <v>77</v>
      </c>
      <c r="C10" s="156" t="n">
        <v>0</v>
      </c>
      <c r="D10" s="156" t="n">
        <v>0</v>
      </c>
      <c r="E10" s="157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4" t="s">
        <v>180</v>
      </c>
      <c r="B11" s="155" t="s">
        <v>181</v>
      </c>
      <c r="C11" s="156" t="n">
        <v>0</v>
      </c>
      <c r="D11" s="156" t="n">
        <v>0</v>
      </c>
      <c r="E11" s="157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2.75" hidden="false" customHeight="true" outlineLevel="0" collapsed="false">
      <c r="A12" s="154" t="s">
        <v>182</v>
      </c>
      <c r="B12" s="155" t="s">
        <v>183</v>
      </c>
      <c r="C12" s="156" t="n">
        <v>0</v>
      </c>
      <c r="D12" s="156" t="n">
        <v>0</v>
      </c>
      <c r="E12" s="157"/>
      <c r="F12" s="35" t="n">
        <f aca="false">E12*D12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5" t="n">
        <f aca="false">K12</f>
        <v>0</v>
      </c>
      <c r="M12" s="35" t="n">
        <f aca="false">L12</f>
        <v>0</v>
      </c>
      <c r="N12" s="35" t="n">
        <f aca="false">M12</f>
        <v>0</v>
      </c>
      <c r="O12" s="36" t="n">
        <f aca="false">N12</f>
        <v>0</v>
      </c>
    </row>
    <row r="13" customFormat="false" ht="12.75" hidden="false" customHeight="true" outlineLevel="0" collapsed="false">
      <c r="A13" s="154" t="s">
        <v>184</v>
      </c>
      <c r="B13" s="155" t="s">
        <v>174</v>
      </c>
      <c r="C13" s="156" t="n">
        <v>0</v>
      </c>
      <c r="D13" s="156" t="n">
        <v>0</v>
      </c>
      <c r="E13" s="157"/>
      <c r="F13" s="35" t="n">
        <f aca="false">E13*D13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5" t="n">
        <f aca="false">K13</f>
        <v>0</v>
      </c>
      <c r="M13" s="35" t="n">
        <f aca="false">L13</f>
        <v>0</v>
      </c>
      <c r="N13" s="35" t="n">
        <f aca="false">M13</f>
        <v>0</v>
      </c>
      <c r="O13" s="36" t="n">
        <f aca="false">N13</f>
        <v>0</v>
      </c>
    </row>
    <row r="14" customFormat="false" ht="12.75" hidden="false" customHeight="true" outlineLevel="0" collapsed="false">
      <c r="A14" s="154" t="s">
        <v>185</v>
      </c>
      <c r="B14" s="155" t="s">
        <v>174</v>
      </c>
      <c r="C14" s="156" t="n">
        <v>0</v>
      </c>
      <c r="D14" s="156" t="n">
        <v>0</v>
      </c>
      <c r="E14" s="157"/>
      <c r="F14" s="35" t="n">
        <f aca="false">E14*D14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5" t="n">
        <f aca="false">K14</f>
        <v>0</v>
      </c>
      <c r="M14" s="35" t="n">
        <f aca="false">L14</f>
        <v>0</v>
      </c>
      <c r="N14" s="35" t="n">
        <f aca="false">M14</f>
        <v>0</v>
      </c>
      <c r="O14" s="36" t="n">
        <f aca="false">N14</f>
        <v>0</v>
      </c>
    </row>
    <row r="15" customFormat="false" ht="12.75" hidden="false" customHeight="true" outlineLevel="0" collapsed="false">
      <c r="A15" s="154" t="s">
        <v>186</v>
      </c>
      <c r="B15" s="155" t="s">
        <v>183</v>
      </c>
      <c r="C15" s="156" t="n">
        <v>0</v>
      </c>
      <c r="D15" s="156" t="n">
        <v>0</v>
      </c>
      <c r="E15" s="157"/>
      <c r="F15" s="35" t="n">
        <f aca="false">E15*D15</f>
        <v>0</v>
      </c>
      <c r="G15" s="35" t="n">
        <f aca="false">F15</f>
        <v>0</v>
      </c>
      <c r="H15" s="35" t="n">
        <f aca="false">G15</f>
        <v>0</v>
      </c>
      <c r="I15" s="35" t="n">
        <f aca="false">H15</f>
        <v>0</v>
      </c>
      <c r="J15" s="35" t="n">
        <f aca="false">I15</f>
        <v>0</v>
      </c>
      <c r="K15" s="35" t="n">
        <f aca="false">J15</f>
        <v>0</v>
      </c>
      <c r="L15" s="35" t="n">
        <f aca="false">K15</f>
        <v>0</v>
      </c>
      <c r="M15" s="35" t="n">
        <f aca="false">L15</f>
        <v>0</v>
      </c>
      <c r="N15" s="35" t="n">
        <f aca="false">M15</f>
        <v>0</v>
      </c>
      <c r="O15" s="36" t="n">
        <f aca="false">N15</f>
        <v>0</v>
      </c>
    </row>
    <row r="16" customFormat="false" ht="12.75" hidden="false" customHeight="true" outlineLevel="0" collapsed="false">
      <c r="A16" s="154" t="s">
        <v>187</v>
      </c>
      <c r="B16" s="155" t="s">
        <v>174</v>
      </c>
      <c r="C16" s="156" t="n">
        <v>0</v>
      </c>
      <c r="D16" s="156" t="n">
        <v>0</v>
      </c>
      <c r="E16" s="157"/>
      <c r="F16" s="35" t="n">
        <f aca="false">E16*D16</f>
        <v>0</v>
      </c>
      <c r="G16" s="35" t="n">
        <f aca="false">F16</f>
        <v>0</v>
      </c>
      <c r="H16" s="35" t="n">
        <f aca="false">G16</f>
        <v>0</v>
      </c>
      <c r="I16" s="35" t="n">
        <f aca="false">H16</f>
        <v>0</v>
      </c>
      <c r="J16" s="35" t="n">
        <f aca="false">I16</f>
        <v>0</v>
      </c>
      <c r="K16" s="35" t="n">
        <f aca="false">J16</f>
        <v>0</v>
      </c>
      <c r="L16" s="35" t="n">
        <f aca="false">K16</f>
        <v>0</v>
      </c>
      <c r="M16" s="35" t="n">
        <f aca="false">L16</f>
        <v>0</v>
      </c>
      <c r="N16" s="35" t="n">
        <f aca="false">M16</f>
        <v>0</v>
      </c>
      <c r="O16" s="36" t="n">
        <f aca="false">N16</f>
        <v>0</v>
      </c>
    </row>
    <row r="17" customFormat="false" ht="12.75" hidden="false" customHeight="true" outlineLevel="0" collapsed="false">
      <c r="A17" s="154" t="s">
        <v>188</v>
      </c>
      <c r="B17" s="155" t="s">
        <v>183</v>
      </c>
      <c r="C17" s="156" t="n">
        <v>0</v>
      </c>
      <c r="D17" s="156" t="n">
        <v>0</v>
      </c>
      <c r="E17" s="157"/>
      <c r="F17" s="35" t="n">
        <f aca="false">E17*D17</f>
        <v>0</v>
      </c>
      <c r="G17" s="35" t="n">
        <f aca="false">F17</f>
        <v>0</v>
      </c>
      <c r="H17" s="35" t="n">
        <f aca="false">G17</f>
        <v>0</v>
      </c>
      <c r="I17" s="35" t="n">
        <f aca="false">H17</f>
        <v>0</v>
      </c>
      <c r="J17" s="35" t="n">
        <f aca="false">I17</f>
        <v>0</v>
      </c>
      <c r="K17" s="35" t="n">
        <f aca="false">J17</f>
        <v>0</v>
      </c>
      <c r="L17" s="35" t="n">
        <f aca="false">K17</f>
        <v>0</v>
      </c>
      <c r="M17" s="35" t="n">
        <f aca="false">L17</f>
        <v>0</v>
      </c>
      <c r="N17" s="35" t="n">
        <f aca="false">M17</f>
        <v>0</v>
      </c>
      <c r="O17" s="36" t="n">
        <f aca="false">N17</f>
        <v>0</v>
      </c>
    </row>
    <row r="18" customFormat="false" ht="12.75" hidden="false" customHeight="true" outlineLevel="0" collapsed="false">
      <c r="A18" s="154" t="s">
        <v>189</v>
      </c>
      <c r="B18" s="155" t="s">
        <v>183</v>
      </c>
      <c r="C18" s="156" t="n">
        <v>0</v>
      </c>
      <c r="D18" s="156" t="n">
        <v>0</v>
      </c>
      <c r="E18" s="157"/>
      <c r="F18" s="35" t="n">
        <f aca="false">E18*D18</f>
        <v>0</v>
      </c>
      <c r="G18" s="35" t="n">
        <f aca="false">F18</f>
        <v>0</v>
      </c>
      <c r="H18" s="35" t="n">
        <f aca="false">G18</f>
        <v>0</v>
      </c>
      <c r="I18" s="35" t="n">
        <f aca="false">H18</f>
        <v>0</v>
      </c>
      <c r="J18" s="35" t="n">
        <f aca="false">I18</f>
        <v>0</v>
      </c>
      <c r="K18" s="35" t="n">
        <f aca="false">J18</f>
        <v>0</v>
      </c>
      <c r="L18" s="35" t="n">
        <f aca="false">K18</f>
        <v>0</v>
      </c>
      <c r="M18" s="35" t="n">
        <f aca="false">L18</f>
        <v>0</v>
      </c>
      <c r="N18" s="35" t="n">
        <f aca="false">M18</f>
        <v>0</v>
      </c>
      <c r="O18" s="36" t="n">
        <f aca="false">N18</f>
        <v>0</v>
      </c>
    </row>
    <row r="19" customFormat="false" ht="12.75" hidden="false" customHeight="true" outlineLevel="0" collapsed="false">
      <c r="A19" s="154" t="s">
        <v>190</v>
      </c>
      <c r="B19" s="155" t="s">
        <v>183</v>
      </c>
      <c r="C19" s="156" t="n">
        <v>0</v>
      </c>
      <c r="D19" s="156" t="n">
        <v>0</v>
      </c>
      <c r="E19" s="157"/>
      <c r="F19" s="35" t="n">
        <f aca="false">E19*D19</f>
        <v>0</v>
      </c>
      <c r="G19" s="35" t="n">
        <f aca="false">F19</f>
        <v>0</v>
      </c>
      <c r="H19" s="35" t="n">
        <f aca="false">G19</f>
        <v>0</v>
      </c>
      <c r="I19" s="35" t="n">
        <f aca="false">H19</f>
        <v>0</v>
      </c>
      <c r="J19" s="35" t="n">
        <f aca="false">I19</f>
        <v>0</v>
      </c>
      <c r="K19" s="35" t="n">
        <f aca="false">J19</f>
        <v>0</v>
      </c>
      <c r="L19" s="35" t="n">
        <f aca="false">K19</f>
        <v>0</v>
      </c>
      <c r="M19" s="35" t="n">
        <f aca="false">L19</f>
        <v>0</v>
      </c>
      <c r="N19" s="35" t="n">
        <f aca="false">M19</f>
        <v>0</v>
      </c>
      <c r="O19" s="36" t="n">
        <f aca="false">N19</f>
        <v>0</v>
      </c>
    </row>
    <row r="20" customFormat="false" ht="12.75" hidden="false" customHeight="true" outlineLevel="0" collapsed="false">
      <c r="A20" s="154" t="s">
        <v>191</v>
      </c>
      <c r="B20" s="155" t="s">
        <v>183</v>
      </c>
      <c r="C20" s="156" t="n">
        <v>0</v>
      </c>
      <c r="D20" s="156" t="n">
        <v>0</v>
      </c>
      <c r="E20" s="157"/>
      <c r="F20" s="35" t="n">
        <f aca="false">E20*D20</f>
        <v>0</v>
      </c>
      <c r="G20" s="35" t="n">
        <f aca="false">F20</f>
        <v>0</v>
      </c>
      <c r="H20" s="35" t="n">
        <f aca="false">G20</f>
        <v>0</v>
      </c>
      <c r="I20" s="35" t="n">
        <f aca="false">H20</f>
        <v>0</v>
      </c>
      <c r="J20" s="35" t="n">
        <f aca="false">I20</f>
        <v>0</v>
      </c>
      <c r="K20" s="35" t="n">
        <f aca="false">J20</f>
        <v>0</v>
      </c>
      <c r="L20" s="35" t="n">
        <f aca="false">K20</f>
        <v>0</v>
      </c>
      <c r="M20" s="35" t="n">
        <f aca="false">L20</f>
        <v>0</v>
      </c>
      <c r="N20" s="35" t="n">
        <f aca="false">M20</f>
        <v>0</v>
      </c>
      <c r="O20" s="36" t="n">
        <f aca="false">N20</f>
        <v>0</v>
      </c>
    </row>
    <row r="21" customFormat="false" ht="13.5" hidden="false" customHeight="true" outlineLevel="0" collapsed="false">
      <c r="A21" s="112" t="s">
        <v>192</v>
      </c>
      <c r="B21" s="158"/>
      <c r="C21" s="158"/>
      <c r="D21" s="158"/>
      <c r="E21" s="152"/>
      <c r="F21" s="135" t="n">
        <f aca="false">SUM(F6:F20)</f>
        <v>0</v>
      </c>
      <c r="G21" s="135" t="n">
        <f aca="false">SUM(G6:G20)</f>
        <v>0</v>
      </c>
      <c r="H21" s="135" t="n">
        <f aca="false">SUM(H6:H20)</f>
        <v>0</v>
      </c>
      <c r="I21" s="135" t="n">
        <f aca="false">SUM(I6:I20)</f>
        <v>0</v>
      </c>
      <c r="J21" s="135" t="n">
        <f aca="false">SUM(J6:J20)</f>
        <v>0</v>
      </c>
      <c r="K21" s="135" t="n">
        <f aca="false">SUM(K6:K20)</f>
        <v>0</v>
      </c>
      <c r="L21" s="135" t="n">
        <f aca="false">SUM(L6:L20)</f>
        <v>0</v>
      </c>
      <c r="M21" s="135" t="n">
        <f aca="false">SUM(M6:M20)</f>
        <v>0</v>
      </c>
      <c r="N21" s="135" t="n">
        <f aca="false">SUM(N6:N20)</f>
        <v>0</v>
      </c>
      <c r="O21" s="136" t="n">
        <f aca="false">SUM(O6:O20)</f>
        <v>0</v>
      </c>
    </row>
  </sheetData>
  <sheetProtection sheet="true" password="9abc" formatCells="false" formatColumns="false" formatRows="false"/>
  <mergeCells count="7">
    <mergeCell ref="A1:M1"/>
    <mergeCell ref="A2:M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O3" activeCellId="0" sqref="O3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1" width="5.71"/>
    <col collapsed="false" customWidth="true" hidden="false" outlineLevel="0" max="3" min="3" style="1" width="6.28"/>
    <col collapsed="false" customWidth="true" hidden="false" outlineLevel="0" max="4" min="4" style="1" width="9.28"/>
    <col collapsed="false" customWidth="true" hidden="false" outlineLevel="0" max="5" min="5" style="1" width="9.41"/>
    <col collapsed="false" customWidth="true" hidden="false" outlineLevel="0" max="6" min="6" style="1" width="11.28"/>
    <col collapsed="false" customWidth="true" hidden="false" outlineLevel="0" max="8" min="7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193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false" ht="12.75" hidden="false" customHeight="true" outlineLevel="0" collapsed="false">
      <c r="A2" s="10" t="s">
        <v>194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142" t="s">
        <v>72</v>
      </c>
      <c r="B4" s="49" t="s">
        <v>87</v>
      </c>
      <c r="C4" s="143" t="s">
        <v>167</v>
      </c>
      <c r="D4" s="143"/>
      <c r="E4" s="124" t="s">
        <v>75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customFormat="false" ht="12.75" hidden="false" customHeight="true" outlineLevel="0" collapsed="false">
      <c r="A5" s="144" t="s">
        <v>195</v>
      </c>
      <c r="B5" s="49"/>
      <c r="C5" s="153" t="s">
        <v>169</v>
      </c>
      <c r="D5" s="153" t="s">
        <v>170</v>
      </c>
      <c r="E5" s="153" t="s">
        <v>73</v>
      </c>
      <c r="F5" s="126" t="n">
        <v>2009</v>
      </c>
      <c r="G5" s="127" t="n">
        <f aca="false">F5+1</f>
        <v>2010</v>
      </c>
      <c r="H5" s="127" t="n">
        <f aca="false">G5+1</f>
        <v>2011</v>
      </c>
      <c r="I5" s="127" t="n">
        <f aca="false">H5+1</f>
        <v>2012</v>
      </c>
      <c r="J5" s="127" t="n">
        <f aca="false">I5+1</f>
        <v>2013</v>
      </c>
      <c r="K5" s="127" t="n">
        <f aca="false">J5+1</f>
        <v>2014</v>
      </c>
      <c r="L5" s="127" t="n">
        <f aca="false">K5+1</f>
        <v>2015</v>
      </c>
      <c r="M5" s="127" t="n">
        <f aca="false">L5+1</f>
        <v>2016</v>
      </c>
      <c r="N5" s="127" t="n">
        <f aca="false">M5+1</f>
        <v>2017</v>
      </c>
      <c r="O5" s="128" t="n">
        <f aca="false">N5+1</f>
        <v>2018</v>
      </c>
    </row>
    <row r="6" customFormat="false" ht="12.75" hidden="false" customHeight="true" outlineLevel="0" collapsed="false">
      <c r="A6" s="159" t="s">
        <v>196</v>
      </c>
      <c r="B6" s="154" t="s">
        <v>183</v>
      </c>
      <c r="C6" s="156" t="n">
        <v>0</v>
      </c>
      <c r="D6" s="156" t="n">
        <v>0</v>
      </c>
      <c r="E6" s="156"/>
      <c r="F6" s="35" t="n">
        <f aca="false">E6*D6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9" t="s">
        <v>197</v>
      </c>
      <c r="B7" s="154" t="s">
        <v>183</v>
      </c>
      <c r="C7" s="156" t="n">
        <v>0</v>
      </c>
      <c r="D7" s="156" t="n">
        <v>0</v>
      </c>
      <c r="E7" s="156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9" t="s">
        <v>198</v>
      </c>
      <c r="B8" s="154" t="s">
        <v>183</v>
      </c>
      <c r="C8" s="156" t="n">
        <v>0</v>
      </c>
      <c r="D8" s="156" t="n">
        <v>0</v>
      </c>
      <c r="E8" s="156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9" t="s">
        <v>199</v>
      </c>
      <c r="B9" s="154" t="s">
        <v>181</v>
      </c>
      <c r="C9" s="156" t="n">
        <v>0</v>
      </c>
      <c r="D9" s="156" t="n">
        <v>0</v>
      </c>
      <c r="E9" s="156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9" t="s">
        <v>200</v>
      </c>
      <c r="B10" s="154" t="s">
        <v>183</v>
      </c>
      <c r="C10" s="156" t="n">
        <v>0</v>
      </c>
      <c r="D10" s="156" t="n">
        <v>0</v>
      </c>
      <c r="E10" s="156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9" t="s">
        <v>201</v>
      </c>
      <c r="B11" s="154" t="s">
        <v>183</v>
      </c>
      <c r="C11" s="156" t="n">
        <v>0</v>
      </c>
      <c r="D11" s="156" t="n">
        <v>0</v>
      </c>
      <c r="E11" s="156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2.75" hidden="false" customHeight="true" outlineLevel="0" collapsed="false">
      <c r="A12" s="159" t="s">
        <v>202</v>
      </c>
      <c r="B12" s="154" t="s">
        <v>181</v>
      </c>
      <c r="C12" s="156" t="n">
        <v>0</v>
      </c>
      <c r="D12" s="156" t="n">
        <v>0</v>
      </c>
      <c r="E12" s="156"/>
      <c r="F12" s="35" t="n">
        <f aca="false">E12*D12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5" t="n">
        <f aca="false">K12</f>
        <v>0</v>
      </c>
      <c r="M12" s="35" t="n">
        <f aca="false">L12</f>
        <v>0</v>
      </c>
      <c r="N12" s="35" t="n">
        <f aca="false">M12</f>
        <v>0</v>
      </c>
      <c r="O12" s="36" t="n">
        <f aca="false">N12</f>
        <v>0</v>
      </c>
    </row>
    <row r="13" customFormat="false" ht="12.75" hidden="false" customHeight="true" outlineLevel="0" collapsed="false">
      <c r="A13" s="159" t="s">
        <v>203</v>
      </c>
      <c r="B13" s="154" t="s">
        <v>183</v>
      </c>
      <c r="C13" s="156" t="n">
        <v>0</v>
      </c>
      <c r="D13" s="156" t="n">
        <v>0</v>
      </c>
      <c r="E13" s="156"/>
      <c r="F13" s="35" t="n">
        <f aca="false">E13*D13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5" t="n">
        <f aca="false">K13</f>
        <v>0</v>
      </c>
      <c r="M13" s="35" t="n">
        <f aca="false">L13</f>
        <v>0</v>
      </c>
      <c r="N13" s="35" t="n">
        <f aca="false">M13</f>
        <v>0</v>
      </c>
      <c r="O13" s="36" t="n">
        <f aca="false">N13</f>
        <v>0</v>
      </c>
    </row>
    <row r="14" customFormat="false" ht="12.75" hidden="false" customHeight="true" outlineLevel="0" collapsed="false">
      <c r="A14" s="159" t="s">
        <v>204</v>
      </c>
      <c r="B14" s="154" t="s">
        <v>183</v>
      </c>
      <c r="C14" s="156" t="n">
        <v>0</v>
      </c>
      <c r="D14" s="156" t="n">
        <v>0</v>
      </c>
      <c r="E14" s="156"/>
      <c r="F14" s="35" t="n">
        <f aca="false">E14*D14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5" t="n">
        <f aca="false">K14</f>
        <v>0</v>
      </c>
      <c r="M14" s="35" t="n">
        <f aca="false">L14</f>
        <v>0</v>
      </c>
      <c r="N14" s="35" t="n">
        <f aca="false">M14</f>
        <v>0</v>
      </c>
      <c r="O14" s="36" t="n">
        <f aca="false">N14</f>
        <v>0</v>
      </c>
    </row>
    <row r="15" customFormat="false" ht="12.75" hidden="false" customHeight="true" outlineLevel="0" collapsed="false">
      <c r="A15" s="159" t="s">
        <v>205</v>
      </c>
      <c r="B15" s="154" t="s">
        <v>183</v>
      </c>
      <c r="C15" s="156" t="n">
        <v>0</v>
      </c>
      <c r="D15" s="156" t="n">
        <v>0</v>
      </c>
      <c r="E15" s="156"/>
      <c r="F15" s="35" t="n">
        <f aca="false">E15*D15</f>
        <v>0</v>
      </c>
      <c r="G15" s="35" t="n">
        <f aca="false">F15</f>
        <v>0</v>
      </c>
      <c r="H15" s="35" t="n">
        <f aca="false">G15</f>
        <v>0</v>
      </c>
      <c r="I15" s="35" t="n">
        <f aca="false">H15</f>
        <v>0</v>
      </c>
      <c r="J15" s="35" t="n">
        <f aca="false">I15</f>
        <v>0</v>
      </c>
      <c r="K15" s="35" t="n">
        <f aca="false">J15</f>
        <v>0</v>
      </c>
      <c r="L15" s="35" t="n">
        <f aca="false">K15</f>
        <v>0</v>
      </c>
      <c r="M15" s="35" t="n">
        <f aca="false">L15</f>
        <v>0</v>
      </c>
      <c r="N15" s="35" t="n">
        <f aca="false">M15</f>
        <v>0</v>
      </c>
      <c r="O15" s="36" t="n">
        <f aca="false">N15</f>
        <v>0</v>
      </c>
    </row>
    <row r="16" customFormat="false" ht="12.75" hidden="false" customHeight="true" outlineLevel="0" collapsed="false">
      <c r="A16" s="159" t="s">
        <v>206</v>
      </c>
      <c r="B16" s="154" t="s">
        <v>183</v>
      </c>
      <c r="C16" s="156" t="n">
        <v>0</v>
      </c>
      <c r="D16" s="156" t="n">
        <v>0</v>
      </c>
      <c r="E16" s="156"/>
      <c r="F16" s="35" t="n">
        <f aca="false">E16*D16</f>
        <v>0</v>
      </c>
      <c r="G16" s="35" t="n">
        <f aca="false">F16</f>
        <v>0</v>
      </c>
      <c r="H16" s="35" t="n">
        <f aca="false">G16</f>
        <v>0</v>
      </c>
      <c r="I16" s="35" t="n">
        <f aca="false">H16</f>
        <v>0</v>
      </c>
      <c r="J16" s="35" t="n">
        <f aca="false">I16</f>
        <v>0</v>
      </c>
      <c r="K16" s="35" t="n">
        <f aca="false">J16</f>
        <v>0</v>
      </c>
      <c r="L16" s="35" t="n">
        <f aca="false">K16</f>
        <v>0</v>
      </c>
      <c r="M16" s="35" t="n">
        <f aca="false">L16</f>
        <v>0</v>
      </c>
      <c r="N16" s="35" t="n">
        <f aca="false">M16</f>
        <v>0</v>
      </c>
      <c r="O16" s="36" t="n">
        <f aca="false">N16</f>
        <v>0</v>
      </c>
    </row>
    <row r="17" customFormat="false" ht="12.75" hidden="false" customHeight="true" outlineLevel="0" collapsed="false">
      <c r="A17" s="159" t="s">
        <v>207</v>
      </c>
      <c r="B17" s="154" t="s">
        <v>183</v>
      </c>
      <c r="C17" s="156" t="n">
        <v>0</v>
      </c>
      <c r="D17" s="156" t="n">
        <v>0</v>
      </c>
      <c r="E17" s="156"/>
      <c r="F17" s="35" t="n">
        <f aca="false">E17*D17</f>
        <v>0</v>
      </c>
      <c r="G17" s="35" t="n">
        <f aca="false">F17</f>
        <v>0</v>
      </c>
      <c r="H17" s="35" t="n">
        <f aca="false">G17</f>
        <v>0</v>
      </c>
      <c r="I17" s="35" t="n">
        <f aca="false">H17</f>
        <v>0</v>
      </c>
      <c r="J17" s="35" t="n">
        <f aca="false">I17</f>
        <v>0</v>
      </c>
      <c r="K17" s="35" t="n">
        <f aca="false">J17</f>
        <v>0</v>
      </c>
      <c r="L17" s="35" t="n">
        <f aca="false">K17</f>
        <v>0</v>
      </c>
      <c r="M17" s="35" t="n">
        <f aca="false">L17</f>
        <v>0</v>
      </c>
      <c r="N17" s="35" t="n">
        <f aca="false">M17</f>
        <v>0</v>
      </c>
      <c r="O17" s="36" t="n">
        <f aca="false">N17</f>
        <v>0</v>
      </c>
    </row>
    <row r="18" customFormat="false" ht="12.75" hidden="false" customHeight="true" outlineLevel="0" collapsed="false">
      <c r="A18" s="159" t="s">
        <v>208</v>
      </c>
      <c r="B18" s="154" t="s">
        <v>183</v>
      </c>
      <c r="C18" s="156" t="n">
        <v>0</v>
      </c>
      <c r="D18" s="156" t="n">
        <v>0</v>
      </c>
      <c r="E18" s="156"/>
      <c r="F18" s="35" t="n">
        <f aca="false">E18*D18</f>
        <v>0</v>
      </c>
      <c r="G18" s="35" t="n">
        <f aca="false">F18</f>
        <v>0</v>
      </c>
      <c r="H18" s="35" t="n">
        <f aca="false">G18</f>
        <v>0</v>
      </c>
      <c r="I18" s="35" t="n">
        <f aca="false">H18</f>
        <v>0</v>
      </c>
      <c r="J18" s="35" t="n">
        <f aca="false">I18</f>
        <v>0</v>
      </c>
      <c r="K18" s="35" t="n">
        <f aca="false">J18</f>
        <v>0</v>
      </c>
      <c r="L18" s="35" t="n">
        <f aca="false">K18</f>
        <v>0</v>
      </c>
      <c r="M18" s="35" t="n">
        <f aca="false">L18</f>
        <v>0</v>
      </c>
      <c r="N18" s="35" t="n">
        <f aca="false">M18</f>
        <v>0</v>
      </c>
      <c r="O18" s="36" t="n">
        <f aca="false">N18</f>
        <v>0</v>
      </c>
    </row>
    <row r="19" customFormat="false" ht="12.75" hidden="false" customHeight="true" outlineLevel="0" collapsed="false">
      <c r="A19" s="159" t="s">
        <v>209</v>
      </c>
      <c r="B19" s="154" t="s">
        <v>183</v>
      </c>
      <c r="C19" s="156" t="n">
        <v>0</v>
      </c>
      <c r="D19" s="156" t="n">
        <v>0</v>
      </c>
      <c r="E19" s="156"/>
      <c r="F19" s="35" t="n">
        <f aca="false">E19*D19</f>
        <v>0</v>
      </c>
      <c r="G19" s="35" t="n">
        <f aca="false">F19</f>
        <v>0</v>
      </c>
      <c r="H19" s="35" t="n">
        <f aca="false">G19</f>
        <v>0</v>
      </c>
      <c r="I19" s="35" t="n">
        <f aca="false">H19</f>
        <v>0</v>
      </c>
      <c r="J19" s="35" t="n">
        <f aca="false">I19</f>
        <v>0</v>
      </c>
      <c r="K19" s="35" t="n">
        <f aca="false">J19</f>
        <v>0</v>
      </c>
      <c r="L19" s="35" t="n">
        <f aca="false">K19</f>
        <v>0</v>
      </c>
      <c r="M19" s="35" t="n">
        <f aca="false">L19</f>
        <v>0</v>
      </c>
      <c r="N19" s="35" t="n">
        <f aca="false">M19</f>
        <v>0</v>
      </c>
      <c r="O19" s="36" t="n">
        <f aca="false">N19</f>
        <v>0</v>
      </c>
    </row>
    <row r="20" customFormat="false" ht="12.75" hidden="false" customHeight="true" outlineLevel="0" collapsed="false">
      <c r="A20" s="159" t="s">
        <v>210</v>
      </c>
      <c r="B20" s="154" t="s">
        <v>183</v>
      </c>
      <c r="C20" s="156" t="n">
        <v>0</v>
      </c>
      <c r="D20" s="156" t="n">
        <v>0</v>
      </c>
      <c r="E20" s="156"/>
      <c r="F20" s="35" t="n">
        <f aca="false">E20*D20</f>
        <v>0</v>
      </c>
      <c r="G20" s="35" t="n">
        <f aca="false">F20</f>
        <v>0</v>
      </c>
      <c r="H20" s="35" t="n">
        <f aca="false">G20</f>
        <v>0</v>
      </c>
      <c r="I20" s="35" t="n">
        <f aca="false">H20</f>
        <v>0</v>
      </c>
      <c r="J20" s="35" t="n">
        <f aca="false">I20</f>
        <v>0</v>
      </c>
      <c r="K20" s="35" t="n">
        <f aca="false">J20</f>
        <v>0</v>
      </c>
      <c r="L20" s="35" t="n">
        <f aca="false">K20</f>
        <v>0</v>
      </c>
      <c r="M20" s="35" t="n">
        <f aca="false">L20</f>
        <v>0</v>
      </c>
      <c r="N20" s="35" t="n">
        <f aca="false">M20</f>
        <v>0</v>
      </c>
      <c r="O20" s="36" t="n">
        <f aca="false">N20</f>
        <v>0</v>
      </c>
    </row>
    <row r="21" customFormat="false" ht="12.75" hidden="false" customHeight="true" outlineLevel="0" collapsed="false">
      <c r="A21" s="159" t="s">
        <v>211</v>
      </c>
      <c r="B21" s="154" t="s">
        <v>183</v>
      </c>
      <c r="C21" s="156" t="n">
        <v>0</v>
      </c>
      <c r="D21" s="156" t="n">
        <v>0</v>
      </c>
      <c r="E21" s="156"/>
      <c r="F21" s="35" t="n">
        <f aca="false">E21*D21</f>
        <v>0</v>
      </c>
      <c r="G21" s="35" t="n">
        <f aca="false">F21</f>
        <v>0</v>
      </c>
      <c r="H21" s="35" t="n">
        <f aca="false">G21</f>
        <v>0</v>
      </c>
      <c r="I21" s="35" t="n">
        <f aca="false">H21</f>
        <v>0</v>
      </c>
      <c r="J21" s="35" t="n">
        <f aca="false">I21</f>
        <v>0</v>
      </c>
      <c r="K21" s="35" t="n">
        <f aca="false">J21</f>
        <v>0</v>
      </c>
      <c r="L21" s="35" t="n">
        <f aca="false">K21</f>
        <v>0</v>
      </c>
      <c r="M21" s="35" t="n">
        <f aca="false">L21</f>
        <v>0</v>
      </c>
      <c r="N21" s="35" t="n">
        <f aca="false">M21</f>
        <v>0</v>
      </c>
      <c r="O21" s="36" t="n">
        <f aca="false">N21</f>
        <v>0</v>
      </c>
    </row>
    <row r="22" customFormat="false" ht="12.75" hidden="false" customHeight="true" outlineLevel="0" collapsed="false">
      <c r="A22" s="159" t="s">
        <v>212</v>
      </c>
      <c r="B22" s="154" t="s">
        <v>183</v>
      </c>
      <c r="C22" s="156" t="n">
        <v>0</v>
      </c>
      <c r="D22" s="156" t="n">
        <v>0</v>
      </c>
      <c r="E22" s="156"/>
      <c r="F22" s="35" t="n">
        <f aca="false">E22*D22</f>
        <v>0</v>
      </c>
      <c r="G22" s="35" t="n">
        <f aca="false">F22</f>
        <v>0</v>
      </c>
      <c r="H22" s="35" t="n">
        <f aca="false">G22</f>
        <v>0</v>
      </c>
      <c r="I22" s="35" t="n">
        <f aca="false">H22</f>
        <v>0</v>
      </c>
      <c r="J22" s="35" t="n">
        <f aca="false">I22</f>
        <v>0</v>
      </c>
      <c r="K22" s="35" t="n">
        <f aca="false">J22</f>
        <v>0</v>
      </c>
      <c r="L22" s="35" t="n">
        <f aca="false">K22</f>
        <v>0</v>
      </c>
      <c r="M22" s="35" t="n">
        <f aca="false">L22</f>
        <v>0</v>
      </c>
      <c r="N22" s="35" t="n">
        <f aca="false">M22</f>
        <v>0</v>
      </c>
      <c r="O22" s="36" t="n">
        <f aca="false">N22</f>
        <v>0</v>
      </c>
    </row>
    <row r="23" customFormat="false" ht="12.75" hidden="false" customHeight="true" outlineLevel="0" collapsed="false">
      <c r="A23" s="159" t="s">
        <v>213</v>
      </c>
      <c r="B23" s="154" t="s">
        <v>183</v>
      </c>
      <c r="C23" s="156" t="n">
        <v>0</v>
      </c>
      <c r="D23" s="156" t="n">
        <v>0</v>
      </c>
      <c r="E23" s="156"/>
      <c r="F23" s="35" t="n">
        <f aca="false">E23*D23</f>
        <v>0</v>
      </c>
      <c r="G23" s="35" t="n">
        <f aca="false">F23</f>
        <v>0</v>
      </c>
      <c r="H23" s="35" t="n">
        <f aca="false">G23</f>
        <v>0</v>
      </c>
      <c r="I23" s="35" t="n">
        <f aca="false">H23</f>
        <v>0</v>
      </c>
      <c r="J23" s="35" t="n">
        <f aca="false">I23</f>
        <v>0</v>
      </c>
      <c r="K23" s="35" t="n">
        <f aca="false">J23</f>
        <v>0</v>
      </c>
      <c r="L23" s="35" t="n">
        <f aca="false">K23</f>
        <v>0</v>
      </c>
      <c r="M23" s="35" t="n">
        <f aca="false">L23</f>
        <v>0</v>
      </c>
      <c r="N23" s="35" t="n">
        <f aca="false">M23</f>
        <v>0</v>
      </c>
      <c r="O23" s="36" t="n">
        <f aca="false">N23</f>
        <v>0</v>
      </c>
    </row>
    <row r="24" customFormat="false" ht="12.75" hidden="false" customHeight="true" outlineLevel="0" collapsed="false">
      <c r="A24" s="159" t="s">
        <v>214</v>
      </c>
      <c r="B24" s="154" t="s">
        <v>183</v>
      </c>
      <c r="C24" s="156" t="n">
        <v>0</v>
      </c>
      <c r="D24" s="156" t="n">
        <v>0</v>
      </c>
      <c r="E24" s="156"/>
      <c r="F24" s="35" t="n">
        <f aca="false">E24*D24</f>
        <v>0</v>
      </c>
      <c r="G24" s="35" t="n">
        <f aca="false">F24</f>
        <v>0</v>
      </c>
      <c r="H24" s="35" t="n">
        <f aca="false">G24</f>
        <v>0</v>
      </c>
      <c r="I24" s="35" t="n">
        <f aca="false">H24</f>
        <v>0</v>
      </c>
      <c r="J24" s="35" t="n">
        <f aca="false">I24</f>
        <v>0</v>
      </c>
      <c r="K24" s="35" t="n">
        <f aca="false">J24</f>
        <v>0</v>
      </c>
      <c r="L24" s="35" t="n">
        <f aca="false">K24</f>
        <v>0</v>
      </c>
      <c r="M24" s="35" t="n">
        <f aca="false">L24</f>
        <v>0</v>
      </c>
      <c r="N24" s="35" t="n">
        <f aca="false">M24</f>
        <v>0</v>
      </c>
      <c r="O24" s="36" t="n">
        <f aca="false">N24</f>
        <v>0</v>
      </c>
    </row>
    <row r="25" customFormat="false" ht="12.75" hidden="false" customHeight="true" outlineLevel="0" collapsed="false">
      <c r="A25" s="159" t="s">
        <v>215</v>
      </c>
      <c r="B25" s="154" t="s">
        <v>183</v>
      </c>
      <c r="C25" s="156" t="n">
        <v>0</v>
      </c>
      <c r="D25" s="156" t="n">
        <v>0</v>
      </c>
      <c r="E25" s="156"/>
      <c r="F25" s="35" t="n">
        <f aca="false">E25*D25</f>
        <v>0</v>
      </c>
      <c r="G25" s="35" t="n">
        <f aca="false">F25</f>
        <v>0</v>
      </c>
      <c r="H25" s="35" t="n">
        <f aca="false">G25</f>
        <v>0</v>
      </c>
      <c r="I25" s="35" t="n">
        <f aca="false">H25</f>
        <v>0</v>
      </c>
      <c r="J25" s="35" t="n">
        <f aca="false">I25</f>
        <v>0</v>
      </c>
      <c r="K25" s="35" t="n">
        <f aca="false">J25</f>
        <v>0</v>
      </c>
      <c r="L25" s="35" t="n">
        <f aca="false">K25</f>
        <v>0</v>
      </c>
      <c r="M25" s="35" t="n">
        <f aca="false">L25</f>
        <v>0</v>
      </c>
      <c r="N25" s="35" t="n">
        <f aca="false">M25</f>
        <v>0</v>
      </c>
      <c r="O25" s="36" t="n">
        <f aca="false">N25</f>
        <v>0</v>
      </c>
    </row>
    <row r="26" customFormat="false" ht="12.75" hidden="false" customHeight="true" outlineLevel="0" collapsed="false">
      <c r="A26" s="159" t="s">
        <v>216</v>
      </c>
      <c r="B26" s="154" t="s">
        <v>183</v>
      </c>
      <c r="C26" s="156" t="n">
        <v>0</v>
      </c>
      <c r="D26" s="156" t="n">
        <v>0</v>
      </c>
      <c r="E26" s="156"/>
      <c r="F26" s="35" t="n">
        <f aca="false">E26*D26</f>
        <v>0</v>
      </c>
      <c r="G26" s="35" t="n">
        <f aca="false">F26</f>
        <v>0</v>
      </c>
      <c r="H26" s="35" t="n">
        <f aca="false">G26</f>
        <v>0</v>
      </c>
      <c r="I26" s="35" t="n">
        <f aca="false">H26</f>
        <v>0</v>
      </c>
      <c r="J26" s="35" t="n">
        <f aca="false">I26</f>
        <v>0</v>
      </c>
      <c r="K26" s="35" t="n">
        <f aca="false">J26</f>
        <v>0</v>
      </c>
      <c r="L26" s="35" t="n">
        <f aca="false">K26</f>
        <v>0</v>
      </c>
      <c r="M26" s="35" t="n">
        <f aca="false">L26</f>
        <v>0</v>
      </c>
      <c r="N26" s="35" t="n">
        <f aca="false">M26</f>
        <v>0</v>
      </c>
      <c r="O26" s="36" t="n">
        <f aca="false">N26</f>
        <v>0</v>
      </c>
    </row>
    <row r="27" customFormat="false" ht="12.75" hidden="false" customHeight="true" outlineLevel="0" collapsed="false">
      <c r="A27" s="159" t="s">
        <v>217</v>
      </c>
      <c r="B27" s="154" t="s">
        <v>183</v>
      </c>
      <c r="C27" s="156" t="n">
        <v>0</v>
      </c>
      <c r="D27" s="156" t="n">
        <v>0</v>
      </c>
      <c r="E27" s="156"/>
      <c r="F27" s="35" t="n">
        <f aca="false">E27*D27</f>
        <v>0</v>
      </c>
      <c r="G27" s="35" t="n">
        <f aca="false">F27</f>
        <v>0</v>
      </c>
      <c r="H27" s="35" t="n">
        <f aca="false">G27</f>
        <v>0</v>
      </c>
      <c r="I27" s="35" t="n">
        <f aca="false">H27</f>
        <v>0</v>
      </c>
      <c r="J27" s="35" t="n">
        <f aca="false">I27</f>
        <v>0</v>
      </c>
      <c r="K27" s="35" t="n">
        <f aca="false">J27</f>
        <v>0</v>
      </c>
      <c r="L27" s="35" t="n">
        <f aca="false">K27</f>
        <v>0</v>
      </c>
      <c r="M27" s="35" t="n">
        <f aca="false">L27</f>
        <v>0</v>
      </c>
      <c r="N27" s="35" t="n">
        <f aca="false">M27</f>
        <v>0</v>
      </c>
      <c r="O27" s="36" t="n">
        <f aca="false">N27</f>
        <v>0</v>
      </c>
    </row>
    <row r="28" customFormat="false" ht="12.75" hidden="false" customHeight="true" outlineLevel="0" collapsed="false">
      <c r="A28" s="159" t="s">
        <v>218</v>
      </c>
      <c r="B28" s="154" t="s">
        <v>183</v>
      </c>
      <c r="C28" s="156" t="n">
        <v>0</v>
      </c>
      <c r="D28" s="156" t="n">
        <v>0</v>
      </c>
      <c r="E28" s="156"/>
      <c r="F28" s="35" t="n">
        <f aca="false">E28*D28</f>
        <v>0</v>
      </c>
      <c r="G28" s="35" t="n">
        <f aca="false">F28</f>
        <v>0</v>
      </c>
      <c r="H28" s="35" t="n">
        <f aca="false">G28</f>
        <v>0</v>
      </c>
      <c r="I28" s="35" t="n">
        <f aca="false">H28</f>
        <v>0</v>
      </c>
      <c r="J28" s="35" t="n">
        <f aca="false">I28</f>
        <v>0</v>
      </c>
      <c r="K28" s="35" t="n">
        <f aca="false">J28</f>
        <v>0</v>
      </c>
      <c r="L28" s="35" t="n">
        <f aca="false">K28</f>
        <v>0</v>
      </c>
      <c r="M28" s="35" t="n">
        <f aca="false">L28</f>
        <v>0</v>
      </c>
      <c r="N28" s="35" t="n">
        <f aca="false">M28</f>
        <v>0</v>
      </c>
      <c r="O28" s="36" t="n">
        <f aca="false">N28</f>
        <v>0</v>
      </c>
    </row>
    <row r="29" customFormat="false" ht="12.75" hidden="false" customHeight="true" outlineLevel="0" collapsed="false">
      <c r="A29" s="159" t="s">
        <v>219</v>
      </c>
      <c r="B29" s="154" t="s">
        <v>77</v>
      </c>
      <c r="C29" s="156" t="n">
        <v>0</v>
      </c>
      <c r="D29" s="156" t="n">
        <v>0</v>
      </c>
      <c r="E29" s="156"/>
      <c r="F29" s="35" t="n">
        <f aca="false">E29*D29</f>
        <v>0</v>
      </c>
      <c r="G29" s="35" t="n">
        <f aca="false">F29</f>
        <v>0</v>
      </c>
      <c r="H29" s="35" t="n">
        <f aca="false">G29</f>
        <v>0</v>
      </c>
      <c r="I29" s="35" t="n">
        <f aca="false">H29</f>
        <v>0</v>
      </c>
      <c r="J29" s="35" t="n">
        <f aca="false">I29</f>
        <v>0</v>
      </c>
      <c r="K29" s="35" t="n">
        <f aca="false">J29</f>
        <v>0</v>
      </c>
      <c r="L29" s="35" t="n">
        <f aca="false">K29</f>
        <v>0</v>
      </c>
      <c r="M29" s="35" t="n">
        <f aca="false">L29</f>
        <v>0</v>
      </c>
      <c r="N29" s="35" t="n">
        <f aca="false">M29</f>
        <v>0</v>
      </c>
      <c r="O29" s="36" t="n">
        <f aca="false">N29</f>
        <v>0</v>
      </c>
    </row>
    <row r="30" customFormat="false" ht="12.75" hidden="false" customHeight="true" outlineLevel="0" collapsed="false">
      <c r="A30" s="159" t="s">
        <v>220</v>
      </c>
      <c r="B30" s="154" t="s">
        <v>183</v>
      </c>
      <c r="C30" s="156" t="n">
        <v>0</v>
      </c>
      <c r="D30" s="156" t="n">
        <v>0</v>
      </c>
      <c r="E30" s="156"/>
      <c r="F30" s="35" t="n">
        <f aca="false">E30*D30</f>
        <v>0</v>
      </c>
      <c r="G30" s="35" t="n">
        <f aca="false">F30</f>
        <v>0</v>
      </c>
      <c r="H30" s="35" t="n">
        <f aca="false">G30</f>
        <v>0</v>
      </c>
      <c r="I30" s="35" t="n">
        <f aca="false">H30</f>
        <v>0</v>
      </c>
      <c r="J30" s="35" t="n">
        <f aca="false">I30</f>
        <v>0</v>
      </c>
      <c r="K30" s="35" t="n">
        <f aca="false">J30</f>
        <v>0</v>
      </c>
      <c r="L30" s="35" t="n">
        <f aca="false">K30</f>
        <v>0</v>
      </c>
      <c r="M30" s="35" t="n">
        <f aca="false">L30</f>
        <v>0</v>
      </c>
      <c r="N30" s="35" t="n">
        <f aca="false">M30</f>
        <v>0</v>
      </c>
      <c r="O30" s="36" t="n">
        <f aca="false">N30</f>
        <v>0</v>
      </c>
    </row>
    <row r="31" customFormat="false" ht="12.75" hidden="false" customHeight="true" outlineLevel="0" collapsed="false">
      <c r="A31" s="159" t="s">
        <v>221</v>
      </c>
      <c r="B31" s="154" t="s">
        <v>183</v>
      </c>
      <c r="C31" s="156" t="n">
        <v>0</v>
      </c>
      <c r="D31" s="156" t="n">
        <v>0</v>
      </c>
      <c r="E31" s="156"/>
      <c r="F31" s="35" t="n">
        <f aca="false">E31*D31</f>
        <v>0</v>
      </c>
      <c r="G31" s="35" t="n">
        <f aca="false">F31</f>
        <v>0</v>
      </c>
      <c r="H31" s="35" t="n">
        <f aca="false">G31</f>
        <v>0</v>
      </c>
      <c r="I31" s="35" t="n">
        <f aca="false">H31</f>
        <v>0</v>
      </c>
      <c r="J31" s="35" t="n">
        <f aca="false">I31</f>
        <v>0</v>
      </c>
      <c r="K31" s="35" t="n">
        <f aca="false">J31</f>
        <v>0</v>
      </c>
      <c r="L31" s="35" t="n">
        <f aca="false">K31</f>
        <v>0</v>
      </c>
      <c r="M31" s="35" t="n">
        <f aca="false">L31</f>
        <v>0</v>
      </c>
      <c r="N31" s="35" t="n">
        <f aca="false">M31</f>
        <v>0</v>
      </c>
      <c r="O31" s="36" t="n">
        <f aca="false">N31</f>
        <v>0</v>
      </c>
    </row>
    <row r="32" customFormat="false" ht="12.75" hidden="false" customHeight="true" outlineLevel="0" collapsed="false">
      <c r="A32" s="159" t="s">
        <v>222</v>
      </c>
      <c r="B32" s="154" t="s">
        <v>174</v>
      </c>
      <c r="C32" s="156" t="n">
        <v>0</v>
      </c>
      <c r="D32" s="156" t="n">
        <v>0</v>
      </c>
      <c r="E32" s="156"/>
      <c r="F32" s="35" t="n">
        <f aca="false">E32*D32</f>
        <v>0</v>
      </c>
      <c r="G32" s="35" t="n">
        <f aca="false">F32</f>
        <v>0</v>
      </c>
      <c r="H32" s="35" t="n">
        <f aca="false">G32</f>
        <v>0</v>
      </c>
      <c r="I32" s="35" t="n">
        <f aca="false">H32</f>
        <v>0</v>
      </c>
      <c r="J32" s="35" t="n">
        <f aca="false">I32</f>
        <v>0</v>
      </c>
      <c r="K32" s="35" t="n">
        <f aca="false">J32</f>
        <v>0</v>
      </c>
      <c r="L32" s="35" t="n">
        <f aca="false">K32</f>
        <v>0</v>
      </c>
      <c r="M32" s="35" t="n">
        <f aca="false">L32</f>
        <v>0</v>
      </c>
      <c r="N32" s="35" t="n">
        <f aca="false">M32</f>
        <v>0</v>
      </c>
      <c r="O32" s="36" t="n">
        <f aca="false">N32</f>
        <v>0</v>
      </c>
    </row>
    <row r="33" customFormat="false" ht="13.5" hidden="false" customHeight="true" outlineLevel="0" collapsed="false">
      <c r="A33" s="151" t="s">
        <v>192</v>
      </c>
      <c r="B33" s="152"/>
      <c r="C33" s="158"/>
      <c r="D33" s="158"/>
      <c r="E33" s="158"/>
      <c r="F33" s="135" t="n">
        <f aca="false">SUM(F6:F32)</f>
        <v>0</v>
      </c>
      <c r="G33" s="135" t="n">
        <f aca="false">SUM(G6:G32)</f>
        <v>0</v>
      </c>
      <c r="H33" s="135" t="n">
        <f aca="false">SUM(H6:H32)</f>
        <v>0</v>
      </c>
      <c r="I33" s="135" t="n">
        <f aca="false">SUM(I6:I32)</f>
        <v>0</v>
      </c>
      <c r="J33" s="135" t="n">
        <f aca="false">SUM(J6:J32)</f>
        <v>0</v>
      </c>
      <c r="K33" s="135" t="n">
        <f aca="false">SUM(K6:K32)</f>
        <v>0</v>
      </c>
      <c r="L33" s="135" t="n">
        <f aca="false">SUM(L6:L32)</f>
        <v>0</v>
      </c>
      <c r="M33" s="135" t="n">
        <f aca="false">SUM(M6:M32)</f>
        <v>0</v>
      </c>
      <c r="N33" s="135" t="n">
        <f aca="false">SUM(N6:N32)</f>
        <v>0</v>
      </c>
      <c r="O33" s="136" t="n">
        <f aca="false">SUM(O6:O32)</f>
        <v>0</v>
      </c>
    </row>
  </sheetData>
  <sheetProtection sheet="true" password="9abc" formatCells="false" formatColumns="false" formatRows="false"/>
  <mergeCells count="7">
    <mergeCell ref="A1:O1"/>
    <mergeCell ref="A2:O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1" width="5.71"/>
    <col collapsed="false" customWidth="true" hidden="false" outlineLevel="0" max="3" min="3" style="1" width="6.28"/>
    <col collapsed="false" customWidth="true" hidden="false" outlineLevel="0" max="4" min="4" style="1" width="9.28"/>
    <col collapsed="false" customWidth="true" hidden="false" outlineLevel="0" max="5" min="5" style="1" width="9.41"/>
    <col collapsed="false" customWidth="true" hidden="false" outlineLevel="0" max="6" min="6" style="1" width="11.28"/>
    <col collapsed="false" customWidth="true" hidden="false" outlineLevel="0" max="8" min="7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223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false" ht="12.75" hidden="false" customHeight="true" outlineLevel="0" collapsed="false">
      <c r="A2" s="10" t="s">
        <v>224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142" t="s">
        <v>72</v>
      </c>
      <c r="B4" s="49" t="s">
        <v>87</v>
      </c>
      <c r="C4" s="143" t="s">
        <v>167</v>
      </c>
      <c r="D4" s="143"/>
      <c r="E4" s="124" t="s">
        <v>75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customFormat="false" ht="12.75" hidden="false" customHeight="true" outlineLevel="0" collapsed="false">
      <c r="A5" s="108" t="s">
        <v>225</v>
      </c>
      <c r="B5" s="49"/>
      <c r="C5" s="153" t="s">
        <v>169</v>
      </c>
      <c r="D5" s="153" t="s">
        <v>170</v>
      </c>
      <c r="E5" s="160" t="s">
        <v>73</v>
      </c>
      <c r="F5" s="126" t="n">
        <v>2009</v>
      </c>
      <c r="G5" s="127" t="n">
        <f aca="false">F5+1</f>
        <v>2010</v>
      </c>
      <c r="H5" s="127" t="n">
        <f aca="false">G5+1</f>
        <v>2011</v>
      </c>
      <c r="I5" s="127" t="n">
        <f aca="false">H5+1</f>
        <v>2012</v>
      </c>
      <c r="J5" s="127" t="n">
        <f aca="false">I5+1</f>
        <v>2013</v>
      </c>
      <c r="K5" s="127" t="n">
        <f aca="false">J5+1</f>
        <v>2014</v>
      </c>
      <c r="L5" s="127" t="n">
        <f aca="false">K5+1</f>
        <v>2015</v>
      </c>
      <c r="M5" s="127" t="n">
        <f aca="false">L5+1</f>
        <v>2016</v>
      </c>
      <c r="N5" s="127" t="n">
        <f aca="false">M5+1</f>
        <v>2017</v>
      </c>
      <c r="O5" s="128" t="n">
        <f aca="false">N5+1</f>
        <v>2018</v>
      </c>
    </row>
    <row r="6" customFormat="false" ht="12.75" hidden="false" customHeight="true" outlineLevel="0" collapsed="false">
      <c r="A6" s="154" t="s">
        <v>226</v>
      </c>
      <c r="B6" s="155"/>
      <c r="C6" s="156"/>
      <c r="D6" s="156"/>
      <c r="E6" s="157"/>
      <c r="F6" s="35" t="n">
        <f aca="false">E6*D6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4" t="s">
        <v>227</v>
      </c>
      <c r="B7" s="155"/>
      <c r="C7" s="156"/>
      <c r="D7" s="156"/>
      <c r="E7" s="157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4" t="s">
        <v>228</v>
      </c>
      <c r="B8" s="155"/>
      <c r="C8" s="156"/>
      <c r="D8" s="156"/>
      <c r="E8" s="157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4" t="s">
        <v>229</v>
      </c>
      <c r="B9" s="155"/>
      <c r="C9" s="156"/>
      <c r="D9" s="156"/>
      <c r="E9" s="157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4" t="s">
        <v>230</v>
      </c>
      <c r="B10" s="155"/>
      <c r="C10" s="156"/>
      <c r="D10" s="156"/>
      <c r="E10" s="157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4" t="s">
        <v>231</v>
      </c>
      <c r="B11" s="155"/>
      <c r="C11" s="156"/>
      <c r="D11" s="156"/>
      <c r="E11" s="157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2.75" hidden="false" customHeight="true" outlineLevel="0" collapsed="false">
      <c r="A12" s="154" t="s">
        <v>232</v>
      </c>
      <c r="B12" s="155"/>
      <c r="C12" s="156"/>
      <c r="D12" s="156"/>
      <c r="E12" s="157"/>
      <c r="F12" s="35" t="n">
        <f aca="false">E12*D12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5" t="n">
        <f aca="false">K12</f>
        <v>0</v>
      </c>
      <c r="M12" s="35" t="n">
        <f aca="false">L12</f>
        <v>0</v>
      </c>
      <c r="N12" s="35" t="n">
        <f aca="false">M12</f>
        <v>0</v>
      </c>
      <c r="O12" s="36" t="n">
        <f aca="false">N12</f>
        <v>0</v>
      </c>
    </row>
    <row r="13" customFormat="false" ht="12.75" hidden="false" customHeight="true" outlineLevel="0" collapsed="false">
      <c r="A13" s="154" t="s">
        <v>233</v>
      </c>
      <c r="B13" s="155"/>
      <c r="C13" s="156"/>
      <c r="D13" s="156"/>
      <c r="E13" s="157"/>
      <c r="F13" s="35" t="n">
        <f aca="false">E13*D13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5" t="n">
        <f aca="false">K13</f>
        <v>0</v>
      </c>
      <c r="M13" s="35" t="n">
        <f aca="false">L13</f>
        <v>0</v>
      </c>
      <c r="N13" s="35" t="n">
        <f aca="false">M13</f>
        <v>0</v>
      </c>
      <c r="O13" s="36" t="n">
        <f aca="false">N13</f>
        <v>0</v>
      </c>
    </row>
    <row r="14" customFormat="false" ht="12.75" hidden="false" customHeight="true" outlineLevel="0" collapsed="false">
      <c r="A14" s="154" t="s">
        <v>234</v>
      </c>
      <c r="B14" s="155"/>
      <c r="C14" s="156"/>
      <c r="D14" s="156"/>
      <c r="E14" s="157"/>
      <c r="F14" s="35" t="n">
        <f aca="false">E14*D14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5" t="n">
        <f aca="false">K14</f>
        <v>0</v>
      </c>
      <c r="M14" s="35" t="n">
        <f aca="false">L14</f>
        <v>0</v>
      </c>
      <c r="N14" s="35" t="n">
        <f aca="false">M14</f>
        <v>0</v>
      </c>
      <c r="O14" s="36" t="n">
        <f aca="false">N14</f>
        <v>0</v>
      </c>
    </row>
    <row r="15" customFormat="false" ht="12.75" hidden="false" customHeight="true" outlineLevel="0" collapsed="false">
      <c r="A15" s="154" t="s">
        <v>235</v>
      </c>
      <c r="B15" s="155"/>
      <c r="C15" s="156"/>
      <c r="D15" s="156"/>
      <c r="E15" s="157"/>
      <c r="F15" s="35" t="n">
        <f aca="false">E15*D15</f>
        <v>0</v>
      </c>
      <c r="G15" s="35" t="n">
        <f aca="false">F15</f>
        <v>0</v>
      </c>
      <c r="H15" s="35" t="n">
        <f aca="false">G15</f>
        <v>0</v>
      </c>
      <c r="I15" s="35" t="n">
        <f aca="false">H15</f>
        <v>0</v>
      </c>
      <c r="J15" s="35" t="n">
        <f aca="false">I15</f>
        <v>0</v>
      </c>
      <c r="K15" s="35" t="n">
        <f aca="false">J15</f>
        <v>0</v>
      </c>
      <c r="L15" s="35" t="n">
        <f aca="false">K15</f>
        <v>0</v>
      </c>
      <c r="M15" s="35" t="n">
        <f aca="false">L15</f>
        <v>0</v>
      </c>
      <c r="N15" s="35" t="n">
        <f aca="false">M15</f>
        <v>0</v>
      </c>
      <c r="O15" s="36" t="n">
        <f aca="false">N15</f>
        <v>0</v>
      </c>
    </row>
    <row r="16" customFormat="false" ht="12.75" hidden="false" customHeight="true" outlineLevel="0" collapsed="false">
      <c r="A16" s="154" t="s">
        <v>236</v>
      </c>
      <c r="B16" s="155"/>
      <c r="C16" s="156"/>
      <c r="D16" s="156"/>
      <c r="E16" s="157"/>
      <c r="F16" s="35" t="n">
        <f aca="false">E16*D16</f>
        <v>0</v>
      </c>
      <c r="G16" s="35" t="n">
        <f aca="false">F16</f>
        <v>0</v>
      </c>
      <c r="H16" s="35" t="n">
        <f aca="false">G16</f>
        <v>0</v>
      </c>
      <c r="I16" s="35" t="n">
        <f aca="false">H16</f>
        <v>0</v>
      </c>
      <c r="J16" s="35" t="n">
        <f aca="false">I16</f>
        <v>0</v>
      </c>
      <c r="K16" s="35" t="n">
        <f aca="false">J16</f>
        <v>0</v>
      </c>
      <c r="L16" s="35" t="n">
        <f aca="false">K16</f>
        <v>0</v>
      </c>
      <c r="M16" s="35" t="n">
        <f aca="false">L16</f>
        <v>0</v>
      </c>
      <c r="N16" s="35" t="n">
        <f aca="false">M16</f>
        <v>0</v>
      </c>
      <c r="O16" s="36" t="n">
        <f aca="false">N16</f>
        <v>0</v>
      </c>
    </row>
    <row r="17" customFormat="false" ht="12.75" hidden="false" customHeight="true" outlineLevel="0" collapsed="false">
      <c r="A17" s="154" t="s">
        <v>237</v>
      </c>
      <c r="B17" s="155"/>
      <c r="C17" s="156"/>
      <c r="D17" s="156"/>
      <c r="E17" s="157"/>
      <c r="F17" s="35" t="n">
        <f aca="false">E17*D17</f>
        <v>0</v>
      </c>
      <c r="G17" s="35" t="n">
        <f aca="false">F17</f>
        <v>0</v>
      </c>
      <c r="H17" s="35" t="n">
        <f aca="false">G17</f>
        <v>0</v>
      </c>
      <c r="I17" s="35" t="n">
        <f aca="false">H17</f>
        <v>0</v>
      </c>
      <c r="J17" s="35" t="n">
        <f aca="false">I17</f>
        <v>0</v>
      </c>
      <c r="K17" s="35" t="n">
        <f aca="false">J17</f>
        <v>0</v>
      </c>
      <c r="L17" s="35" t="n">
        <f aca="false">K17</f>
        <v>0</v>
      </c>
      <c r="M17" s="35" t="n">
        <f aca="false">L17</f>
        <v>0</v>
      </c>
      <c r="N17" s="35" t="n">
        <f aca="false">M17</f>
        <v>0</v>
      </c>
      <c r="O17" s="36" t="n">
        <f aca="false">N17</f>
        <v>0</v>
      </c>
    </row>
    <row r="18" customFormat="false" ht="12.75" hidden="false" customHeight="true" outlineLevel="0" collapsed="false">
      <c r="A18" s="154" t="s">
        <v>238</v>
      </c>
      <c r="B18" s="155"/>
      <c r="C18" s="156"/>
      <c r="D18" s="156"/>
      <c r="E18" s="157"/>
      <c r="F18" s="35" t="n">
        <f aca="false">E18*D18</f>
        <v>0</v>
      </c>
      <c r="G18" s="35" t="n">
        <f aca="false">F18</f>
        <v>0</v>
      </c>
      <c r="H18" s="35" t="n">
        <f aca="false">G18</f>
        <v>0</v>
      </c>
      <c r="I18" s="35" t="n">
        <f aca="false">H18</f>
        <v>0</v>
      </c>
      <c r="J18" s="35" t="n">
        <f aca="false">I18</f>
        <v>0</v>
      </c>
      <c r="K18" s="35" t="n">
        <f aca="false">J18</f>
        <v>0</v>
      </c>
      <c r="L18" s="35" t="n">
        <f aca="false">K18</f>
        <v>0</v>
      </c>
      <c r="M18" s="35" t="n">
        <f aca="false">L18</f>
        <v>0</v>
      </c>
      <c r="N18" s="35" t="n">
        <f aca="false">M18</f>
        <v>0</v>
      </c>
      <c r="O18" s="36" t="n">
        <f aca="false">N18</f>
        <v>0</v>
      </c>
    </row>
    <row r="19" customFormat="false" ht="12.75" hidden="false" customHeight="true" outlineLevel="0" collapsed="false">
      <c r="A19" s="154" t="s">
        <v>239</v>
      </c>
      <c r="B19" s="155"/>
      <c r="C19" s="156"/>
      <c r="D19" s="156"/>
      <c r="E19" s="157"/>
      <c r="F19" s="35" t="n">
        <f aca="false">E19*D19</f>
        <v>0</v>
      </c>
      <c r="G19" s="35" t="n">
        <f aca="false">F19</f>
        <v>0</v>
      </c>
      <c r="H19" s="35" t="n">
        <f aca="false">G19</f>
        <v>0</v>
      </c>
      <c r="I19" s="35" t="n">
        <f aca="false">H19</f>
        <v>0</v>
      </c>
      <c r="J19" s="35" t="n">
        <f aca="false">I19</f>
        <v>0</v>
      </c>
      <c r="K19" s="35" t="n">
        <f aca="false">J19</f>
        <v>0</v>
      </c>
      <c r="L19" s="35" t="n">
        <f aca="false">K19</f>
        <v>0</v>
      </c>
      <c r="M19" s="35" t="n">
        <f aca="false">L19</f>
        <v>0</v>
      </c>
      <c r="N19" s="35" t="n">
        <f aca="false">M19</f>
        <v>0</v>
      </c>
      <c r="O19" s="36" t="n">
        <f aca="false">N19</f>
        <v>0</v>
      </c>
    </row>
    <row r="20" customFormat="false" ht="12.75" hidden="false" customHeight="true" outlineLevel="0" collapsed="false">
      <c r="A20" s="154" t="s">
        <v>240</v>
      </c>
      <c r="B20" s="155"/>
      <c r="C20" s="156"/>
      <c r="D20" s="156"/>
      <c r="E20" s="157"/>
      <c r="F20" s="35" t="n">
        <f aca="false">E20*D20</f>
        <v>0</v>
      </c>
      <c r="G20" s="35" t="n">
        <f aca="false">F20</f>
        <v>0</v>
      </c>
      <c r="H20" s="35" t="n">
        <f aca="false">G20</f>
        <v>0</v>
      </c>
      <c r="I20" s="35" t="n">
        <f aca="false">H20</f>
        <v>0</v>
      </c>
      <c r="J20" s="35" t="n">
        <f aca="false">I20</f>
        <v>0</v>
      </c>
      <c r="K20" s="35" t="n">
        <f aca="false">J20</f>
        <v>0</v>
      </c>
      <c r="L20" s="35" t="n">
        <f aca="false">K20</f>
        <v>0</v>
      </c>
      <c r="M20" s="35" t="n">
        <f aca="false">L20</f>
        <v>0</v>
      </c>
      <c r="N20" s="35" t="n">
        <f aca="false">M20</f>
        <v>0</v>
      </c>
      <c r="O20" s="36" t="n">
        <f aca="false">N20</f>
        <v>0</v>
      </c>
    </row>
    <row r="21" customFormat="false" ht="12.75" hidden="false" customHeight="true" outlineLevel="0" collapsed="false">
      <c r="A21" s="154" t="s">
        <v>241</v>
      </c>
      <c r="B21" s="155"/>
      <c r="C21" s="156"/>
      <c r="D21" s="156"/>
      <c r="E21" s="157"/>
      <c r="F21" s="35" t="n">
        <f aca="false">E21*D21</f>
        <v>0</v>
      </c>
      <c r="G21" s="35" t="n">
        <f aca="false">F21</f>
        <v>0</v>
      </c>
      <c r="H21" s="35" t="n">
        <f aca="false">G21</f>
        <v>0</v>
      </c>
      <c r="I21" s="35" t="n">
        <f aca="false">H21</f>
        <v>0</v>
      </c>
      <c r="J21" s="35" t="n">
        <f aca="false">I21</f>
        <v>0</v>
      </c>
      <c r="K21" s="35" t="n">
        <f aca="false">J21</f>
        <v>0</v>
      </c>
      <c r="L21" s="35" t="n">
        <f aca="false">K21</f>
        <v>0</v>
      </c>
      <c r="M21" s="35" t="n">
        <f aca="false">L21</f>
        <v>0</v>
      </c>
      <c r="N21" s="35" t="n">
        <f aca="false">M21</f>
        <v>0</v>
      </c>
      <c r="O21" s="36" t="n">
        <f aca="false">N21</f>
        <v>0</v>
      </c>
    </row>
    <row r="22" customFormat="false" ht="12.75" hidden="false" customHeight="true" outlineLevel="0" collapsed="false">
      <c r="A22" s="154" t="s">
        <v>242</v>
      </c>
      <c r="B22" s="155"/>
      <c r="C22" s="156"/>
      <c r="D22" s="156"/>
      <c r="E22" s="157"/>
      <c r="F22" s="35" t="n">
        <f aca="false">E22*D22</f>
        <v>0</v>
      </c>
      <c r="G22" s="35" t="n">
        <f aca="false">F22</f>
        <v>0</v>
      </c>
      <c r="H22" s="35" t="n">
        <f aca="false">G22</f>
        <v>0</v>
      </c>
      <c r="I22" s="35" t="n">
        <f aca="false">H22</f>
        <v>0</v>
      </c>
      <c r="J22" s="35" t="n">
        <f aca="false">I22</f>
        <v>0</v>
      </c>
      <c r="K22" s="35" t="n">
        <f aca="false">J22</f>
        <v>0</v>
      </c>
      <c r="L22" s="35" t="n">
        <f aca="false">K22</f>
        <v>0</v>
      </c>
      <c r="M22" s="35" t="n">
        <f aca="false">L22</f>
        <v>0</v>
      </c>
      <c r="N22" s="35" t="n">
        <f aca="false">M22</f>
        <v>0</v>
      </c>
      <c r="O22" s="36" t="n">
        <f aca="false">N22</f>
        <v>0</v>
      </c>
    </row>
    <row r="23" customFormat="false" ht="12.75" hidden="false" customHeight="true" outlineLevel="0" collapsed="false">
      <c r="A23" s="154" t="s">
        <v>243</v>
      </c>
      <c r="B23" s="155"/>
      <c r="C23" s="156"/>
      <c r="D23" s="156"/>
      <c r="E23" s="157"/>
      <c r="F23" s="35" t="n">
        <f aca="false">E23*D23</f>
        <v>0</v>
      </c>
      <c r="G23" s="35" t="n">
        <f aca="false">F23</f>
        <v>0</v>
      </c>
      <c r="H23" s="35" t="n">
        <f aca="false">G23</f>
        <v>0</v>
      </c>
      <c r="I23" s="35" t="n">
        <f aca="false">H23</f>
        <v>0</v>
      </c>
      <c r="J23" s="35" t="n">
        <f aca="false">I23</f>
        <v>0</v>
      </c>
      <c r="K23" s="35" t="n">
        <f aca="false">J23</f>
        <v>0</v>
      </c>
      <c r="L23" s="35" t="n">
        <f aca="false">K23</f>
        <v>0</v>
      </c>
      <c r="M23" s="35" t="n">
        <f aca="false">L23</f>
        <v>0</v>
      </c>
      <c r="N23" s="35" t="n">
        <f aca="false">M23</f>
        <v>0</v>
      </c>
      <c r="O23" s="36" t="n">
        <f aca="false">N23</f>
        <v>0</v>
      </c>
    </row>
    <row r="24" customFormat="false" ht="12.75" hidden="false" customHeight="true" outlineLevel="0" collapsed="false">
      <c r="A24" s="154" t="s">
        <v>244</v>
      </c>
      <c r="B24" s="155"/>
      <c r="C24" s="156"/>
      <c r="D24" s="156"/>
      <c r="E24" s="157"/>
      <c r="F24" s="35" t="n">
        <f aca="false">E24*D24</f>
        <v>0</v>
      </c>
      <c r="G24" s="35" t="n">
        <f aca="false">F24</f>
        <v>0</v>
      </c>
      <c r="H24" s="35" t="n">
        <f aca="false">G24</f>
        <v>0</v>
      </c>
      <c r="I24" s="35" t="n">
        <f aca="false">H24</f>
        <v>0</v>
      </c>
      <c r="J24" s="35" t="n">
        <f aca="false">I24</f>
        <v>0</v>
      </c>
      <c r="K24" s="35" t="n">
        <f aca="false">J24</f>
        <v>0</v>
      </c>
      <c r="L24" s="35" t="n">
        <f aca="false">K24</f>
        <v>0</v>
      </c>
      <c r="M24" s="35" t="n">
        <f aca="false">L24</f>
        <v>0</v>
      </c>
      <c r="N24" s="35" t="n">
        <f aca="false">M24</f>
        <v>0</v>
      </c>
      <c r="O24" s="36" t="n">
        <f aca="false">N24</f>
        <v>0</v>
      </c>
    </row>
    <row r="25" customFormat="false" ht="12.75" hidden="false" customHeight="true" outlineLevel="0" collapsed="false">
      <c r="A25" s="154" t="s">
        <v>245</v>
      </c>
      <c r="B25" s="155"/>
      <c r="C25" s="156"/>
      <c r="D25" s="156"/>
      <c r="E25" s="157"/>
      <c r="F25" s="35" t="n">
        <f aca="false">E25*D25</f>
        <v>0</v>
      </c>
      <c r="G25" s="35" t="n">
        <f aca="false">F25</f>
        <v>0</v>
      </c>
      <c r="H25" s="35" t="n">
        <f aca="false">G25</f>
        <v>0</v>
      </c>
      <c r="I25" s="35" t="n">
        <f aca="false">H25</f>
        <v>0</v>
      </c>
      <c r="J25" s="35" t="n">
        <f aca="false">I25</f>
        <v>0</v>
      </c>
      <c r="K25" s="35" t="n">
        <f aca="false">J25</f>
        <v>0</v>
      </c>
      <c r="L25" s="35" t="n">
        <f aca="false">K25</f>
        <v>0</v>
      </c>
      <c r="M25" s="35" t="n">
        <f aca="false">L25</f>
        <v>0</v>
      </c>
      <c r="N25" s="35" t="n">
        <f aca="false">M25</f>
        <v>0</v>
      </c>
      <c r="O25" s="36" t="n">
        <f aca="false">N25</f>
        <v>0</v>
      </c>
    </row>
    <row r="26" customFormat="false" ht="12.75" hidden="false" customHeight="true" outlineLevel="0" collapsed="false">
      <c r="A26" s="154" t="s">
        <v>246</v>
      </c>
      <c r="B26" s="155"/>
      <c r="C26" s="156"/>
      <c r="D26" s="156"/>
      <c r="E26" s="157"/>
      <c r="F26" s="35" t="n">
        <f aca="false">E26*D26</f>
        <v>0</v>
      </c>
      <c r="G26" s="35" t="n">
        <f aca="false">F26</f>
        <v>0</v>
      </c>
      <c r="H26" s="35" t="n">
        <f aca="false">G26</f>
        <v>0</v>
      </c>
      <c r="I26" s="35" t="n">
        <f aca="false">H26</f>
        <v>0</v>
      </c>
      <c r="J26" s="35" t="n">
        <f aca="false">I26</f>
        <v>0</v>
      </c>
      <c r="K26" s="35" t="n">
        <f aca="false">J26</f>
        <v>0</v>
      </c>
      <c r="L26" s="35" t="n">
        <f aca="false">K26</f>
        <v>0</v>
      </c>
      <c r="M26" s="35" t="n">
        <f aca="false">L26</f>
        <v>0</v>
      </c>
      <c r="N26" s="35" t="n">
        <f aca="false">M26</f>
        <v>0</v>
      </c>
      <c r="O26" s="36" t="n">
        <f aca="false">N26</f>
        <v>0</v>
      </c>
    </row>
    <row r="27" customFormat="false" ht="12.75" hidden="false" customHeight="true" outlineLevel="0" collapsed="false">
      <c r="A27" s="154" t="s">
        <v>247</v>
      </c>
      <c r="B27" s="155"/>
      <c r="C27" s="156"/>
      <c r="D27" s="156"/>
      <c r="E27" s="157"/>
      <c r="F27" s="35" t="n">
        <f aca="false">E27*D27</f>
        <v>0</v>
      </c>
      <c r="G27" s="35" t="n">
        <f aca="false">F27</f>
        <v>0</v>
      </c>
      <c r="H27" s="35" t="n">
        <f aca="false">G27</f>
        <v>0</v>
      </c>
      <c r="I27" s="35" t="n">
        <f aca="false">H27</f>
        <v>0</v>
      </c>
      <c r="J27" s="35" t="n">
        <f aca="false">I27</f>
        <v>0</v>
      </c>
      <c r="K27" s="35" t="n">
        <f aca="false">J27</f>
        <v>0</v>
      </c>
      <c r="L27" s="35" t="n">
        <f aca="false">K27</f>
        <v>0</v>
      </c>
      <c r="M27" s="35" t="n">
        <f aca="false">L27</f>
        <v>0</v>
      </c>
      <c r="N27" s="35" t="n">
        <f aca="false">M27</f>
        <v>0</v>
      </c>
      <c r="O27" s="36" t="n">
        <f aca="false">N27</f>
        <v>0</v>
      </c>
    </row>
    <row r="28" customFormat="false" ht="12.75" hidden="false" customHeight="true" outlineLevel="0" collapsed="false">
      <c r="A28" s="154" t="s">
        <v>248</v>
      </c>
      <c r="B28" s="155"/>
      <c r="C28" s="156"/>
      <c r="D28" s="156"/>
      <c r="E28" s="157"/>
      <c r="F28" s="35" t="n">
        <f aca="false">E28*D28</f>
        <v>0</v>
      </c>
      <c r="G28" s="35" t="n">
        <f aca="false">F28</f>
        <v>0</v>
      </c>
      <c r="H28" s="35" t="n">
        <f aca="false">G28</f>
        <v>0</v>
      </c>
      <c r="I28" s="35" t="n">
        <f aca="false">H28</f>
        <v>0</v>
      </c>
      <c r="J28" s="35" t="n">
        <f aca="false">I28</f>
        <v>0</v>
      </c>
      <c r="K28" s="35" t="n">
        <f aca="false">J28</f>
        <v>0</v>
      </c>
      <c r="L28" s="35" t="n">
        <f aca="false">K28</f>
        <v>0</v>
      </c>
      <c r="M28" s="35" t="n">
        <f aca="false">L28</f>
        <v>0</v>
      </c>
      <c r="N28" s="35" t="n">
        <f aca="false">M28</f>
        <v>0</v>
      </c>
      <c r="O28" s="36" t="n">
        <f aca="false">N28</f>
        <v>0</v>
      </c>
    </row>
    <row r="29" customFormat="false" ht="12.75" hidden="false" customHeight="true" outlineLevel="0" collapsed="false">
      <c r="A29" s="154" t="s">
        <v>249</v>
      </c>
      <c r="B29" s="155"/>
      <c r="C29" s="156"/>
      <c r="D29" s="156"/>
      <c r="E29" s="157"/>
      <c r="F29" s="35" t="n">
        <f aca="false">E29*D29</f>
        <v>0</v>
      </c>
      <c r="G29" s="35" t="n">
        <f aca="false">F29</f>
        <v>0</v>
      </c>
      <c r="H29" s="35" t="n">
        <f aca="false">G29</f>
        <v>0</v>
      </c>
      <c r="I29" s="35" t="n">
        <f aca="false">H29</f>
        <v>0</v>
      </c>
      <c r="J29" s="35" t="n">
        <f aca="false">I29</f>
        <v>0</v>
      </c>
      <c r="K29" s="35" t="n">
        <f aca="false">J29</f>
        <v>0</v>
      </c>
      <c r="L29" s="35" t="n">
        <f aca="false">K29</f>
        <v>0</v>
      </c>
      <c r="M29" s="35" t="n">
        <f aca="false">L29</f>
        <v>0</v>
      </c>
      <c r="N29" s="35" t="n">
        <f aca="false">M29</f>
        <v>0</v>
      </c>
      <c r="O29" s="36" t="n">
        <f aca="false">N29</f>
        <v>0</v>
      </c>
    </row>
    <row r="30" customFormat="false" ht="12.75" hidden="false" customHeight="true" outlineLevel="0" collapsed="false">
      <c r="A30" s="154" t="s">
        <v>250</v>
      </c>
      <c r="B30" s="155"/>
      <c r="C30" s="156"/>
      <c r="D30" s="156"/>
      <c r="E30" s="157"/>
      <c r="F30" s="35" t="n">
        <f aca="false">E30*D30</f>
        <v>0</v>
      </c>
      <c r="G30" s="35" t="n">
        <f aca="false">F30</f>
        <v>0</v>
      </c>
      <c r="H30" s="35" t="n">
        <f aca="false">G30</f>
        <v>0</v>
      </c>
      <c r="I30" s="35" t="n">
        <f aca="false">H30</f>
        <v>0</v>
      </c>
      <c r="J30" s="35" t="n">
        <f aca="false">I30</f>
        <v>0</v>
      </c>
      <c r="K30" s="35" t="n">
        <f aca="false">J30</f>
        <v>0</v>
      </c>
      <c r="L30" s="35" t="n">
        <f aca="false">K30</f>
        <v>0</v>
      </c>
      <c r="M30" s="35" t="n">
        <f aca="false">L30</f>
        <v>0</v>
      </c>
      <c r="N30" s="35" t="n">
        <f aca="false">M30</f>
        <v>0</v>
      </c>
      <c r="O30" s="36" t="n">
        <f aca="false">N30</f>
        <v>0</v>
      </c>
    </row>
    <row r="31" customFormat="false" ht="12.75" hidden="false" customHeight="true" outlineLevel="0" collapsed="false">
      <c r="A31" s="154" t="s">
        <v>251</v>
      </c>
      <c r="B31" s="155"/>
      <c r="C31" s="156"/>
      <c r="D31" s="156"/>
      <c r="E31" s="157"/>
      <c r="F31" s="35" t="n">
        <f aca="false">E31*D31</f>
        <v>0</v>
      </c>
      <c r="G31" s="35" t="n">
        <f aca="false">F31</f>
        <v>0</v>
      </c>
      <c r="H31" s="35" t="n">
        <f aca="false">G31</f>
        <v>0</v>
      </c>
      <c r="I31" s="35" t="n">
        <f aca="false">H31</f>
        <v>0</v>
      </c>
      <c r="J31" s="35" t="n">
        <f aca="false">I31</f>
        <v>0</v>
      </c>
      <c r="K31" s="35" t="n">
        <f aca="false">J31</f>
        <v>0</v>
      </c>
      <c r="L31" s="35" t="n">
        <f aca="false">K31</f>
        <v>0</v>
      </c>
      <c r="M31" s="35" t="n">
        <f aca="false">L31</f>
        <v>0</v>
      </c>
      <c r="N31" s="35" t="n">
        <f aca="false">M31</f>
        <v>0</v>
      </c>
      <c r="O31" s="36" t="n">
        <f aca="false">N31</f>
        <v>0</v>
      </c>
    </row>
    <row r="32" customFormat="false" ht="12.75" hidden="false" customHeight="true" outlineLevel="0" collapsed="false">
      <c r="A32" s="154" t="s">
        <v>252</v>
      </c>
      <c r="B32" s="155"/>
      <c r="C32" s="156"/>
      <c r="D32" s="156"/>
      <c r="E32" s="157"/>
      <c r="F32" s="35" t="n">
        <f aca="false">E32*D32</f>
        <v>0</v>
      </c>
      <c r="G32" s="35" t="n">
        <f aca="false">F32</f>
        <v>0</v>
      </c>
      <c r="H32" s="35" t="n">
        <f aca="false">G32</f>
        <v>0</v>
      </c>
      <c r="I32" s="35" t="n">
        <f aca="false">H32</f>
        <v>0</v>
      </c>
      <c r="J32" s="35" t="n">
        <f aca="false">I32</f>
        <v>0</v>
      </c>
      <c r="K32" s="35" t="n">
        <f aca="false">J32</f>
        <v>0</v>
      </c>
      <c r="L32" s="35" t="n">
        <f aca="false">K32</f>
        <v>0</v>
      </c>
      <c r="M32" s="35" t="n">
        <f aca="false">L32</f>
        <v>0</v>
      </c>
      <c r="N32" s="35" t="n">
        <f aca="false">M32</f>
        <v>0</v>
      </c>
      <c r="O32" s="36" t="n">
        <f aca="false">N32</f>
        <v>0</v>
      </c>
    </row>
    <row r="33" customFormat="false" ht="12.75" hidden="false" customHeight="true" outlineLevel="0" collapsed="false">
      <c r="A33" s="154" t="s">
        <v>253</v>
      </c>
      <c r="B33" s="155"/>
      <c r="C33" s="156"/>
      <c r="D33" s="156"/>
      <c r="E33" s="157"/>
      <c r="F33" s="35" t="n">
        <f aca="false">E33*D33</f>
        <v>0</v>
      </c>
      <c r="G33" s="35" t="n">
        <f aca="false">F33</f>
        <v>0</v>
      </c>
      <c r="H33" s="35" t="n">
        <f aca="false">G33</f>
        <v>0</v>
      </c>
      <c r="I33" s="35" t="n">
        <f aca="false">H33</f>
        <v>0</v>
      </c>
      <c r="J33" s="35" t="n">
        <f aca="false">I33</f>
        <v>0</v>
      </c>
      <c r="K33" s="35" t="n">
        <f aca="false">J33</f>
        <v>0</v>
      </c>
      <c r="L33" s="35" t="n">
        <f aca="false">K33</f>
        <v>0</v>
      </c>
      <c r="M33" s="35" t="n">
        <f aca="false">L33</f>
        <v>0</v>
      </c>
      <c r="N33" s="35" t="n">
        <f aca="false">M33</f>
        <v>0</v>
      </c>
      <c r="O33" s="36" t="n">
        <f aca="false">N33</f>
        <v>0</v>
      </c>
    </row>
    <row r="34" customFormat="false" ht="12.75" hidden="false" customHeight="true" outlineLevel="0" collapsed="false">
      <c r="A34" s="154" t="s">
        <v>254</v>
      </c>
      <c r="B34" s="155"/>
      <c r="C34" s="156"/>
      <c r="D34" s="156"/>
      <c r="E34" s="157"/>
      <c r="F34" s="35" t="n">
        <f aca="false">E34*D34</f>
        <v>0</v>
      </c>
      <c r="G34" s="35" t="n">
        <f aca="false">F34</f>
        <v>0</v>
      </c>
      <c r="H34" s="35" t="n">
        <f aca="false">G34</f>
        <v>0</v>
      </c>
      <c r="I34" s="35" t="n">
        <f aca="false">H34</f>
        <v>0</v>
      </c>
      <c r="J34" s="35" t="n">
        <f aca="false">I34</f>
        <v>0</v>
      </c>
      <c r="K34" s="35" t="n">
        <f aca="false">J34</f>
        <v>0</v>
      </c>
      <c r="L34" s="35" t="n">
        <f aca="false">K34</f>
        <v>0</v>
      </c>
      <c r="M34" s="35" t="n">
        <f aca="false">L34</f>
        <v>0</v>
      </c>
      <c r="N34" s="35" t="n">
        <f aca="false">M34</f>
        <v>0</v>
      </c>
      <c r="O34" s="36" t="n">
        <f aca="false">N34</f>
        <v>0</v>
      </c>
    </row>
    <row r="35" customFormat="false" ht="13.5" hidden="false" customHeight="true" outlineLevel="0" collapsed="false">
      <c r="A35" s="112" t="s">
        <v>255</v>
      </c>
      <c r="B35" s="158"/>
      <c r="C35" s="158"/>
      <c r="D35" s="158"/>
      <c r="E35" s="161"/>
      <c r="F35" s="135" t="n">
        <f aca="false">SUM(F6:F34)</f>
        <v>0</v>
      </c>
      <c r="G35" s="135" t="n">
        <f aca="false">SUM(G6:G34)</f>
        <v>0</v>
      </c>
      <c r="H35" s="135" t="n">
        <f aca="false">SUM(H6:H34)</f>
        <v>0</v>
      </c>
      <c r="I35" s="135" t="n">
        <f aca="false">SUM(I6:I34)</f>
        <v>0</v>
      </c>
      <c r="J35" s="135" t="n">
        <f aca="false">SUM(J6:J34)</f>
        <v>0</v>
      </c>
      <c r="K35" s="135" t="n">
        <f aca="false">SUM(K6:K34)</f>
        <v>0</v>
      </c>
      <c r="L35" s="135" t="n">
        <f aca="false">SUM(L6:L34)</f>
        <v>0</v>
      </c>
      <c r="M35" s="135" t="n">
        <f aca="false">SUM(M6:M34)</f>
        <v>0</v>
      </c>
      <c r="N35" s="135" t="n">
        <f aca="false">SUM(N6:N34)</f>
        <v>0</v>
      </c>
      <c r="O35" s="136" t="n">
        <f aca="false">SUM(O6:O34)</f>
        <v>0</v>
      </c>
    </row>
  </sheetData>
  <sheetProtection sheet="true" password="9abc" formatCells="false" formatColumns="false" formatRows="false"/>
  <mergeCells count="7">
    <mergeCell ref="A1:O1"/>
    <mergeCell ref="A2:O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1" width="5.71"/>
    <col collapsed="false" customWidth="true" hidden="false" outlineLevel="0" max="3" min="3" style="1" width="6.28"/>
    <col collapsed="false" customWidth="true" hidden="false" outlineLevel="0" max="4" min="4" style="1" width="9.28"/>
    <col collapsed="false" customWidth="true" hidden="false" outlineLevel="0" max="5" min="5" style="1" width="9.41"/>
    <col collapsed="false" customWidth="true" hidden="false" outlineLevel="0" max="6" min="6" style="1" width="11.28"/>
    <col collapsed="false" customWidth="true" hidden="false" outlineLevel="0" max="8" min="7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256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false" ht="12.75" hidden="false" customHeight="true" outlineLevel="0" collapsed="false">
      <c r="A2" s="10" t="s">
        <v>257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142" t="s">
        <v>72</v>
      </c>
      <c r="B4" s="49" t="s">
        <v>87</v>
      </c>
      <c r="C4" s="70" t="s">
        <v>167</v>
      </c>
      <c r="D4" s="70"/>
      <c r="E4" s="71" t="s">
        <v>75</v>
      </c>
      <c r="F4" s="71"/>
      <c r="G4" s="71"/>
      <c r="H4" s="71"/>
      <c r="I4" s="71"/>
      <c r="J4" s="71"/>
      <c r="K4" s="71"/>
      <c r="L4" s="71"/>
      <c r="M4" s="71"/>
      <c r="N4" s="71"/>
      <c r="O4" s="71"/>
    </row>
    <row r="5" customFormat="false" ht="12.75" hidden="false" customHeight="true" outlineLevel="0" collapsed="false">
      <c r="A5" s="108" t="s">
        <v>258</v>
      </c>
      <c r="B5" s="49"/>
      <c r="C5" s="153" t="s">
        <v>169</v>
      </c>
      <c r="D5" s="162" t="s">
        <v>170</v>
      </c>
      <c r="E5" s="163" t="s">
        <v>73</v>
      </c>
      <c r="F5" s="126" t="n">
        <v>2009</v>
      </c>
      <c r="G5" s="127" t="n">
        <f aca="false">F5+1</f>
        <v>2010</v>
      </c>
      <c r="H5" s="127" t="n">
        <f aca="false">G5+1</f>
        <v>2011</v>
      </c>
      <c r="I5" s="127" t="n">
        <f aca="false">H5+1</f>
        <v>2012</v>
      </c>
      <c r="J5" s="127" t="n">
        <f aca="false">I5+1</f>
        <v>2013</v>
      </c>
      <c r="K5" s="127" t="n">
        <f aca="false">J5+1</f>
        <v>2014</v>
      </c>
      <c r="L5" s="127" t="n">
        <f aca="false">K5+1</f>
        <v>2015</v>
      </c>
      <c r="M5" s="127" t="n">
        <f aca="false">L5+1</f>
        <v>2016</v>
      </c>
      <c r="N5" s="127" t="n">
        <f aca="false">M5+1</f>
        <v>2017</v>
      </c>
      <c r="O5" s="128" t="n">
        <f aca="false">N5+1</f>
        <v>2018</v>
      </c>
    </row>
    <row r="6" customFormat="false" ht="12.75" hidden="false" customHeight="true" outlineLevel="0" collapsed="false">
      <c r="A6" s="154" t="s">
        <v>259</v>
      </c>
      <c r="B6" s="155" t="s">
        <v>183</v>
      </c>
      <c r="C6" s="156"/>
      <c r="D6" s="164"/>
      <c r="E6" s="165"/>
      <c r="F6" s="166" t="n">
        <f aca="false">E6*D6</f>
        <v>0</v>
      </c>
      <c r="G6" s="166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4" t="s">
        <v>260</v>
      </c>
      <c r="B7" s="155" t="s">
        <v>261</v>
      </c>
      <c r="C7" s="156"/>
      <c r="D7" s="164"/>
      <c r="E7" s="167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4" t="s">
        <v>262</v>
      </c>
      <c r="B8" s="155" t="s">
        <v>183</v>
      </c>
      <c r="C8" s="156"/>
      <c r="D8" s="164"/>
      <c r="E8" s="167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4" t="s">
        <v>263</v>
      </c>
      <c r="B9" s="155" t="s">
        <v>183</v>
      </c>
      <c r="C9" s="156"/>
      <c r="D9" s="164"/>
      <c r="E9" s="167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4" t="s">
        <v>264</v>
      </c>
      <c r="B10" s="155" t="s">
        <v>183</v>
      </c>
      <c r="C10" s="156"/>
      <c r="D10" s="164"/>
      <c r="E10" s="167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4" t="s">
        <v>265</v>
      </c>
      <c r="B11" s="155" t="s">
        <v>183</v>
      </c>
      <c r="C11" s="156"/>
      <c r="D11" s="164"/>
      <c r="E11" s="167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2.75" hidden="false" customHeight="true" outlineLevel="0" collapsed="false">
      <c r="A12" s="154" t="s">
        <v>266</v>
      </c>
      <c r="B12" s="155" t="s">
        <v>174</v>
      </c>
      <c r="C12" s="156"/>
      <c r="D12" s="164"/>
      <c r="E12" s="167"/>
      <c r="F12" s="35" t="n">
        <f aca="false">E12*D12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5" t="n">
        <f aca="false">K12</f>
        <v>0</v>
      </c>
      <c r="M12" s="35" t="n">
        <f aca="false">L12</f>
        <v>0</v>
      </c>
      <c r="N12" s="35" t="n">
        <f aca="false">M12</f>
        <v>0</v>
      </c>
      <c r="O12" s="36" t="n">
        <f aca="false">N12</f>
        <v>0</v>
      </c>
    </row>
    <row r="13" customFormat="false" ht="12.75" hidden="false" customHeight="true" outlineLevel="0" collapsed="false">
      <c r="A13" s="154" t="s">
        <v>267</v>
      </c>
      <c r="B13" s="155" t="s">
        <v>174</v>
      </c>
      <c r="C13" s="156"/>
      <c r="D13" s="164"/>
      <c r="E13" s="167"/>
      <c r="F13" s="35" t="n">
        <f aca="false">E13*D13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5" t="n">
        <f aca="false">K13</f>
        <v>0</v>
      </c>
      <c r="M13" s="35" t="n">
        <f aca="false">L13</f>
        <v>0</v>
      </c>
      <c r="N13" s="35" t="n">
        <f aca="false">M13</f>
        <v>0</v>
      </c>
      <c r="O13" s="36" t="n">
        <f aca="false">N13</f>
        <v>0</v>
      </c>
    </row>
    <row r="14" customFormat="false" ht="12.75" hidden="false" customHeight="true" outlineLevel="0" collapsed="false">
      <c r="A14" s="154" t="s">
        <v>268</v>
      </c>
      <c r="B14" s="155" t="s">
        <v>174</v>
      </c>
      <c r="C14" s="156"/>
      <c r="D14" s="164"/>
      <c r="E14" s="167"/>
      <c r="F14" s="35" t="n">
        <f aca="false">E14*D14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5" t="n">
        <f aca="false">K14</f>
        <v>0</v>
      </c>
      <c r="M14" s="35" t="n">
        <f aca="false">L14</f>
        <v>0</v>
      </c>
      <c r="N14" s="35" t="n">
        <f aca="false">M14</f>
        <v>0</v>
      </c>
      <c r="O14" s="36" t="n">
        <f aca="false">N14</f>
        <v>0</v>
      </c>
    </row>
    <row r="15" customFormat="false" ht="12.75" hidden="false" customHeight="true" outlineLevel="0" collapsed="false">
      <c r="A15" s="154" t="s">
        <v>269</v>
      </c>
      <c r="B15" s="155" t="s">
        <v>183</v>
      </c>
      <c r="C15" s="156"/>
      <c r="D15" s="164"/>
      <c r="E15" s="167"/>
      <c r="F15" s="35" t="n">
        <f aca="false">E15*D15</f>
        <v>0</v>
      </c>
      <c r="G15" s="35" t="n">
        <f aca="false">F15</f>
        <v>0</v>
      </c>
      <c r="H15" s="35" t="n">
        <f aca="false">G15</f>
        <v>0</v>
      </c>
      <c r="I15" s="35" t="n">
        <f aca="false">H15</f>
        <v>0</v>
      </c>
      <c r="J15" s="35" t="n">
        <f aca="false">I15</f>
        <v>0</v>
      </c>
      <c r="K15" s="35" t="n">
        <f aca="false">J15</f>
        <v>0</v>
      </c>
      <c r="L15" s="35" t="n">
        <f aca="false">K15</f>
        <v>0</v>
      </c>
      <c r="M15" s="35" t="n">
        <f aca="false">L15</f>
        <v>0</v>
      </c>
      <c r="N15" s="35" t="n">
        <f aca="false">M15</f>
        <v>0</v>
      </c>
      <c r="O15" s="36" t="n">
        <f aca="false">N15</f>
        <v>0</v>
      </c>
    </row>
    <row r="16" customFormat="false" ht="12.75" hidden="false" customHeight="true" outlineLevel="0" collapsed="false">
      <c r="A16" s="154" t="s">
        <v>270</v>
      </c>
      <c r="B16" s="155" t="s">
        <v>183</v>
      </c>
      <c r="C16" s="156"/>
      <c r="D16" s="164"/>
      <c r="E16" s="168"/>
      <c r="F16" s="79" t="n">
        <f aca="false">E16*D16</f>
        <v>0</v>
      </c>
      <c r="G16" s="79" t="n">
        <f aca="false">F16</f>
        <v>0</v>
      </c>
      <c r="H16" s="35" t="n">
        <f aca="false">G16</f>
        <v>0</v>
      </c>
      <c r="I16" s="35" t="n">
        <f aca="false">H16</f>
        <v>0</v>
      </c>
      <c r="J16" s="35" t="n">
        <f aca="false">I16</f>
        <v>0</v>
      </c>
      <c r="K16" s="35" t="n">
        <f aca="false">J16</f>
        <v>0</v>
      </c>
      <c r="L16" s="35" t="n">
        <f aca="false">K16</f>
        <v>0</v>
      </c>
      <c r="M16" s="35" t="n">
        <f aca="false">L16</f>
        <v>0</v>
      </c>
      <c r="N16" s="35" t="n">
        <f aca="false">M16</f>
        <v>0</v>
      </c>
      <c r="O16" s="36" t="n">
        <f aca="false">N16</f>
        <v>0</v>
      </c>
    </row>
    <row r="17" customFormat="false" ht="13.5" hidden="false" customHeight="true" outlineLevel="0" collapsed="false">
      <c r="A17" s="112" t="s">
        <v>271</v>
      </c>
      <c r="B17" s="158"/>
      <c r="C17" s="158"/>
      <c r="D17" s="169"/>
      <c r="E17" s="170"/>
      <c r="F17" s="135" t="n">
        <f aca="false">SUM(F6:F16)</f>
        <v>0</v>
      </c>
      <c r="G17" s="135" t="n">
        <f aca="false">SUM(G6:G16)</f>
        <v>0</v>
      </c>
      <c r="H17" s="135" t="n">
        <f aca="false">SUM(H6:H16)</f>
        <v>0</v>
      </c>
      <c r="I17" s="135" t="n">
        <f aca="false">SUM(I6:I16)</f>
        <v>0</v>
      </c>
      <c r="J17" s="135" t="n">
        <f aca="false">SUM(J6:J16)</f>
        <v>0</v>
      </c>
      <c r="K17" s="135" t="n">
        <f aca="false">SUM(K6:K16)</f>
        <v>0</v>
      </c>
      <c r="L17" s="135" t="n">
        <f aca="false">SUM(L6:L16)</f>
        <v>0</v>
      </c>
      <c r="M17" s="135" t="n">
        <f aca="false">SUM(M6:M16)</f>
        <v>0</v>
      </c>
      <c r="N17" s="135" t="n">
        <f aca="false">SUM(N6:N16)</f>
        <v>0</v>
      </c>
      <c r="O17" s="136" t="n">
        <f aca="false">SUM(O6:O16)</f>
        <v>0</v>
      </c>
    </row>
  </sheetData>
  <sheetProtection sheet="true" password="9abc" formatCells="false" formatColumns="false" formatRows="false"/>
  <mergeCells count="7">
    <mergeCell ref="A1:O1"/>
    <mergeCell ref="A2:O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1" width="5.71"/>
    <col collapsed="false" customWidth="true" hidden="false" outlineLevel="0" max="3" min="3" style="1" width="6.28"/>
    <col collapsed="false" customWidth="true" hidden="false" outlineLevel="0" max="4" min="4" style="1" width="9.28"/>
    <col collapsed="false" customWidth="true" hidden="false" outlineLevel="0" max="5" min="5" style="1" width="9.41"/>
    <col collapsed="false" customWidth="true" hidden="false" outlineLevel="0" max="6" min="6" style="1" width="11.28"/>
    <col collapsed="false" customWidth="true" hidden="false" outlineLevel="0" max="8" min="7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272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false" ht="12.75" hidden="false" customHeight="true" outlineLevel="0" collapsed="false">
      <c r="A2" s="10" t="s">
        <v>273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142" t="s">
        <v>72</v>
      </c>
      <c r="B4" s="49" t="s">
        <v>87</v>
      </c>
      <c r="C4" s="70" t="s">
        <v>167</v>
      </c>
      <c r="D4" s="70"/>
      <c r="E4" s="71" t="s">
        <v>75</v>
      </c>
      <c r="F4" s="71"/>
      <c r="G4" s="71"/>
      <c r="H4" s="71"/>
      <c r="I4" s="71"/>
      <c r="J4" s="71"/>
      <c r="K4" s="71"/>
      <c r="L4" s="71"/>
      <c r="M4" s="71"/>
      <c r="N4" s="71"/>
      <c r="O4" s="71"/>
    </row>
    <row r="5" customFormat="false" ht="12.75" hidden="false" customHeight="true" outlineLevel="0" collapsed="false">
      <c r="A5" s="108" t="s">
        <v>274</v>
      </c>
      <c r="B5" s="49"/>
      <c r="C5" s="153" t="s">
        <v>169</v>
      </c>
      <c r="D5" s="162" t="s">
        <v>170</v>
      </c>
      <c r="E5" s="163" t="s">
        <v>73</v>
      </c>
      <c r="F5" s="126" t="n">
        <v>2009</v>
      </c>
      <c r="G5" s="127" t="n">
        <f aca="false">F5+1</f>
        <v>2010</v>
      </c>
      <c r="H5" s="127" t="n">
        <f aca="false">G5+1</f>
        <v>2011</v>
      </c>
      <c r="I5" s="127" t="n">
        <f aca="false">H5+1</f>
        <v>2012</v>
      </c>
      <c r="J5" s="127" t="n">
        <f aca="false">I5+1</f>
        <v>2013</v>
      </c>
      <c r="K5" s="127" t="n">
        <f aca="false">J5+1</f>
        <v>2014</v>
      </c>
      <c r="L5" s="127" t="n">
        <f aca="false">K5+1</f>
        <v>2015</v>
      </c>
      <c r="M5" s="127" t="n">
        <f aca="false">L5+1</f>
        <v>2016</v>
      </c>
      <c r="N5" s="127" t="n">
        <f aca="false">M5+1</f>
        <v>2017</v>
      </c>
      <c r="O5" s="128" t="n">
        <f aca="false">N5+1</f>
        <v>2018</v>
      </c>
    </row>
    <row r="6" customFormat="false" ht="12.75" hidden="false" customHeight="true" outlineLevel="0" collapsed="false">
      <c r="A6" s="154" t="s">
        <v>275</v>
      </c>
      <c r="B6" s="155" t="s">
        <v>174</v>
      </c>
      <c r="C6" s="156"/>
      <c r="D6" s="164"/>
      <c r="E6" s="171"/>
      <c r="F6" s="35" t="n">
        <f aca="false">E6*D6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4" t="s">
        <v>276</v>
      </c>
      <c r="B7" s="155" t="s">
        <v>174</v>
      </c>
      <c r="C7" s="156"/>
      <c r="D7" s="164"/>
      <c r="E7" s="172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4" t="s">
        <v>277</v>
      </c>
      <c r="B8" s="155" t="s">
        <v>261</v>
      </c>
      <c r="C8" s="156"/>
      <c r="D8" s="164"/>
      <c r="E8" s="172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4" t="s">
        <v>278</v>
      </c>
      <c r="B9" s="155" t="s">
        <v>174</v>
      </c>
      <c r="C9" s="156"/>
      <c r="D9" s="164"/>
      <c r="E9" s="172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4" t="s">
        <v>279</v>
      </c>
      <c r="B10" s="155" t="s">
        <v>183</v>
      </c>
      <c r="C10" s="156"/>
      <c r="D10" s="164"/>
      <c r="E10" s="172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4" t="s">
        <v>280</v>
      </c>
      <c r="B11" s="155" t="s">
        <v>174</v>
      </c>
      <c r="C11" s="156"/>
      <c r="D11" s="164"/>
      <c r="E11" s="172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2.75" hidden="false" customHeight="true" outlineLevel="0" collapsed="false">
      <c r="A12" s="154" t="s">
        <v>281</v>
      </c>
      <c r="B12" s="155" t="s">
        <v>181</v>
      </c>
      <c r="C12" s="156"/>
      <c r="D12" s="164"/>
      <c r="E12" s="172"/>
      <c r="F12" s="35" t="n">
        <f aca="false">E12*D12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5" t="n">
        <f aca="false">K12</f>
        <v>0</v>
      </c>
      <c r="M12" s="35" t="n">
        <f aca="false">L12</f>
        <v>0</v>
      </c>
      <c r="N12" s="35" t="n">
        <f aca="false">M12</f>
        <v>0</v>
      </c>
      <c r="O12" s="36" t="n">
        <f aca="false">N12</f>
        <v>0</v>
      </c>
    </row>
    <row r="13" customFormat="false" ht="12.75" hidden="false" customHeight="true" outlineLevel="0" collapsed="false">
      <c r="A13" s="154" t="s">
        <v>282</v>
      </c>
      <c r="B13" s="155" t="s">
        <v>174</v>
      </c>
      <c r="C13" s="156"/>
      <c r="D13" s="164"/>
      <c r="E13" s="172"/>
      <c r="F13" s="35" t="n">
        <f aca="false">E13*D13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5" t="n">
        <f aca="false">K13</f>
        <v>0</v>
      </c>
      <c r="M13" s="35" t="n">
        <f aca="false">L13</f>
        <v>0</v>
      </c>
      <c r="N13" s="35" t="n">
        <f aca="false">M13</f>
        <v>0</v>
      </c>
      <c r="O13" s="36" t="n">
        <f aca="false">N13</f>
        <v>0</v>
      </c>
    </row>
    <row r="14" customFormat="false" ht="12.75" hidden="false" customHeight="true" outlineLevel="0" collapsed="false">
      <c r="A14" s="154" t="s">
        <v>283</v>
      </c>
      <c r="B14" s="155" t="s">
        <v>183</v>
      </c>
      <c r="C14" s="156"/>
      <c r="D14" s="164"/>
      <c r="E14" s="172"/>
      <c r="F14" s="35" t="n">
        <f aca="false">E14*D14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5" t="n">
        <f aca="false">K14</f>
        <v>0</v>
      </c>
      <c r="M14" s="35" t="n">
        <f aca="false">L14</f>
        <v>0</v>
      </c>
      <c r="N14" s="35" t="n">
        <f aca="false">M14</f>
        <v>0</v>
      </c>
      <c r="O14" s="36" t="n">
        <f aca="false">N14</f>
        <v>0</v>
      </c>
    </row>
    <row r="15" customFormat="false" ht="12.75" hidden="false" customHeight="true" outlineLevel="0" collapsed="false">
      <c r="A15" s="154" t="s">
        <v>284</v>
      </c>
      <c r="B15" s="155" t="s">
        <v>174</v>
      </c>
      <c r="C15" s="156"/>
      <c r="D15" s="164"/>
      <c r="E15" s="172"/>
      <c r="F15" s="35" t="n">
        <f aca="false">E15*D15</f>
        <v>0</v>
      </c>
      <c r="G15" s="35" t="n">
        <f aca="false">F15</f>
        <v>0</v>
      </c>
      <c r="H15" s="35" t="n">
        <f aca="false">G15</f>
        <v>0</v>
      </c>
      <c r="I15" s="35" t="n">
        <f aca="false">H15</f>
        <v>0</v>
      </c>
      <c r="J15" s="35" t="n">
        <f aca="false">I15</f>
        <v>0</v>
      </c>
      <c r="K15" s="35" t="n">
        <f aca="false">J15</f>
        <v>0</v>
      </c>
      <c r="L15" s="35" t="n">
        <f aca="false">K15</f>
        <v>0</v>
      </c>
      <c r="M15" s="35" t="n">
        <f aca="false">L15</f>
        <v>0</v>
      </c>
      <c r="N15" s="35" t="n">
        <f aca="false">M15</f>
        <v>0</v>
      </c>
      <c r="O15" s="36" t="n">
        <f aca="false">N15</f>
        <v>0</v>
      </c>
    </row>
    <row r="16" customFormat="false" ht="12.75" hidden="false" customHeight="true" outlineLevel="0" collapsed="false">
      <c r="A16" s="154" t="s">
        <v>285</v>
      </c>
      <c r="B16" s="155" t="s">
        <v>174</v>
      </c>
      <c r="C16" s="156"/>
      <c r="D16" s="164"/>
      <c r="E16" s="172"/>
      <c r="F16" s="35" t="n">
        <f aca="false">E16*D16</f>
        <v>0</v>
      </c>
      <c r="G16" s="35" t="n">
        <f aca="false">F16</f>
        <v>0</v>
      </c>
      <c r="H16" s="35" t="n">
        <f aca="false">G16</f>
        <v>0</v>
      </c>
      <c r="I16" s="35" t="n">
        <f aca="false">H16</f>
        <v>0</v>
      </c>
      <c r="J16" s="35" t="n">
        <f aca="false">I16</f>
        <v>0</v>
      </c>
      <c r="K16" s="35" t="n">
        <f aca="false">J16</f>
        <v>0</v>
      </c>
      <c r="L16" s="35" t="n">
        <f aca="false">K16</f>
        <v>0</v>
      </c>
      <c r="M16" s="35" t="n">
        <f aca="false">L16</f>
        <v>0</v>
      </c>
      <c r="N16" s="35" t="n">
        <f aca="false">M16</f>
        <v>0</v>
      </c>
      <c r="O16" s="36" t="n">
        <f aca="false">N16</f>
        <v>0</v>
      </c>
    </row>
    <row r="17" customFormat="false" ht="12.75" hidden="false" customHeight="true" outlineLevel="0" collapsed="false">
      <c r="A17" s="154" t="s">
        <v>286</v>
      </c>
      <c r="B17" s="155" t="s">
        <v>183</v>
      </c>
      <c r="C17" s="156"/>
      <c r="D17" s="164"/>
      <c r="E17" s="172"/>
      <c r="F17" s="35" t="n">
        <f aca="false">E17*D17</f>
        <v>0</v>
      </c>
      <c r="G17" s="35" t="n">
        <f aca="false">F17</f>
        <v>0</v>
      </c>
      <c r="H17" s="35" t="n">
        <f aca="false">G17</f>
        <v>0</v>
      </c>
      <c r="I17" s="35" t="n">
        <f aca="false">H17</f>
        <v>0</v>
      </c>
      <c r="J17" s="35" t="n">
        <f aca="false">I17</f>
        <v>0</v>
      </c>
      <c r="K17" s="35" t="n">
        <f aca="false">J17</f>
        <v>0</v>
      </c>
      <c r="L17" s="35" t="n">
        <f aca="false">K17</f>
        <v>0</v>
      </c>
      <c r="M17" s="35" t="n">
        <f aca="false">L17</f>
        <v>0</v>
      </c>
      <c r="N17" s="35" t="n">
        <f aca="false">M17</f>
        <v>0</v>
      </c>
      <c r="O17" s="36" t="n">
        <f aca="false">N17</f>
        <v>0</v>
      </c>
    </row>
    <row r="18" customFormat="false" ht="12.75" hidden="false" customHeight="true" outlineLevel="0" collapsed="false">
      <c r="A18" s="154" t="s">
        <v>287</v>
      </c>
      <c r="B18" s="155" t="s">
        <v>183</v>
      </c>
      <c r="C18" s="156"/>
      <c r="D18" s="164"/>
      <c r="E18" s="172"/>
      <c r="F18" s="35" t="n">
        <f aca="false">E18*D18</f>
        <v>0</v>
      </c>
      <c r="G18" s="35" t="n">
        <f aca="false">F18</f>
        <v>0</v>
      </c>
      <c r="H18" s="35" t="n">
        <f aca="false">G18</f>
        <v>0</v>
      </c>
      <c r="I18" s="35" t="n">
        <f aca="false">H18</f>
        <v>0</v>
      </c>
      <c r="J18" s="35" t="n">
        <f aca="false">I18</f>
        <v>0</v>
      </c>
      <c r="K18" s="35" t="n">
        <f aca="false">J18</f>
        <v>0</v>
      </c>
      <c r="L18" s="35" t="n">
        <f aca="false">K18</f>
        <v>0</v>
      </c>
      <c r="M18" s="35" t="n">
        <f aca="false">L18</f>
        <v>0</v>
      </c>
      <c r="N18" s="35" t="n">
        <f aca="false">M18</f>
        <v>0</v>
      </c>
      <c r="O18" s="36" t="n">
        <f aca="false">N18</f>
        <v>0</v>
      </c>
    </row>
    <row r="19" customFormat="false" ht="12.75" hidden="false" customHeight="true" outlineLevel="0" collapsed="false">
      <c r="A19" s="154" t="s">
        <v>288</v>
      </c>
      <c r="B19" s="155" t="s">
        <v>183</v>
      </c>
      <c r="C19" s="156"/>
      <c r="D19" s="164"/>
      <c r="E19" s="172"/>
      <c r="F19" s="35" t="n">
        <f aca="false">E19*D19</f>
        <v>0</v>
      </c>
      <c r="G19" s="35" t="n">
        <f aca="false">F19</f>
        <v>0</v>
      </c>
      <c r="H19" s="35" t="n">
        <f aca="false">G19</f>
        <v>0</v>
      </c>
      <c r="I19" s="35" t="n">
        <f aca="false">H19</f>
        <v>0</v>
      </c>
      <c r="J19" s="35" t="n">
        <f aca="false">I19</f>
        <v>0</v>
      </c>
      <c r="K19" s="35" t="n">
        <f aca="false">J19</f>
        <v>0</v>
      </c>
      <c r="L19" s="35" t="n">
        <f aca="false">K19</f>
        <v>0</v>
      </c>
      <c r="M19" s="35" t="n">
        <f aca="false">L19</f>
        <v>0</v>
      </c>
      <c r="N19" s="35" t="n">
        <f aca="false">M19</f>
        <v>0</v>
      </c>
      <c r="O19" s="36" t="n">
        <f aca="false">N19</f>
        <v>0</v>
      </c>
    </row>
    <row r="20" customFormat="false" ht="12.75" hidden="false" customHeight="true" outlineLevel="0" collapsed="false">
      <c r="A20" s="154" t="s">
        <v>289</v>
      </c>
      <c r="B20" s="155" t="s">
        <v>183</v>
      </c>
      <c r="C20" s="156"/>
      <c r="D20" s="164"/>
      <c r="E20" s="172"/>
      <c r="F20" s="35" t="n">
        <f aca="false">E20*D20</f>
        <v>0</v>
      </c>
      <c r="G20" s="35" t="n">
        <f aca="false">F20</f>
        <v>0</v>
      </c>
      <c r="H20" s="35" t="n">
        <f aca="false">G20</f>
        <v>0</v>
      </c>
      <c r="I20" s="35" t="n">
        <f aca="false">H20</f>
        <v>0</v>
      </c>
      <c r="J20" s="35" t="n">
        <f aca="false">I20</f>
        <v>0</v>
      </c>
      <c r="K20" s="35" t="n">
        <f aca="false">J20</f>
        <v>0</v>
      </c>
      <c r="L20" s="35" t="n">
        <f aca="false">K20</f>
        <v>0</v>
      </c>
      <c r="M20" s="35" t="n">
        <f aca="false">L20</f>
        <v>0</v>
      </c>
      <c r="N20" s="35" t="n">
        <f aca="false">M20</f>
        <v>0</v>
      </c>
      <c r="O20" s="36" t="n">
        <f aca="false">N20</f>
        <v>0</v>
      </c>
    </row>
    <row r="21" customFormat="false" ht="12.75" hidden="false" customHeight="true" outlineLevel="0" collapsed="false">
      <c r="A21" s="154" t="s">
        <v>290</v>
      </c>
      <c r="B21" s="155" t="s">
        <v>183</v>
      </c>
      <c r="C21" s="156"/>
      <c r="D21" s="164"/>
      <c r="E21" s="172"/>
      <c r="F21" s="35" t="n">
        <f aca="false">E21*D21</f>
        <v>0</v>
      </c>
      <c r="G21" s="35" t="n">
        <f aca="false">F21</f>
        <v>0</v>
      </c>
      <c r="H21" s="35" t="n">
        <f aca="false">G21</f>
        <v>0</v>
      </c>
      <c r="I21" s="35" t="n">
        <f aca="false">H21</f>
        <v>0</v>
      </c>
      <c r="J21" s="35" t="n">
        <f aca="false">I21</f>
        <v>0</v>
      </c>
      <c r="K21" s="35" t="n">
        <f aca="false">J21</f>
        <v>0</v>
      </c>
      <c r="L21" s="35" t="n">
        <f aca="false">K21</f>
        <v>0</v>
      </c>
      <c r="M21" s="35" t="n">
        <f aca="false">L21</f>
        <v>0</v>
      </c>
      <c r="N21" s="35" t="n">
        <f aca="false">M21</f>
        <v>0</v>
      </c>
      <c r="O21" s="36" t="n">
        <f aca="false">N21</f>
        <v>0</v>
      </c>
    </row>
    <row r="22" customFormat="false" ht="12.75" hidden="false" customHeight="true" outlineLevel="0" collapsed="false">
      <c r="A22" s="154" t="s">
        <v>291</v>
      </c>
      <c r="B22" s="155" t="s">
        <v>181</v>
      </c>
      <c r="C22" s="156"/>
      <c r="D22" s="164"/>
      <c r="E22" s="172"/>
      <c r="F22" s="35" t="n">
        <f aca="false">E22*D22</f>
        <v>0</v>
      </c>
      <c r="G22" s="35" t="n">
        <f aca="false">F22</f>
        <v>0</v>
      </c>
      <c r="H22" s="35" t="n">
        <f aca="false">G22</f>
        <v>0</v>
      </c>
      <c r="I22" s="35" t="n">
        <f aca="false">H22</f>
        <v>0</v>
      </c>
      <c r="J22" s="35" t="n">
        <f aca="false">I22</f>
        <v>0</v>
      </c>
      <c r="K22" s="35" t="n">
        <f aca="false">J22</f>
        <v>0</v>
      </c>
      <c r="L22" s="35" t="n">
        <f aca="false">K22</f>
        <v>0</v>
      </c>
      <c r="M22" s="35" t="n">
        <f aca="false">L22</f>
        <v>0</v>
      </c>
      <c r="N22" s="35" t="n">
        <f aca="false">M22</f>
        <v>0</v>
      </c>
      <c r="O22" s="36" t="n">
        <f aca="false">N22</f>
        <v>0</v>
      </c>
    </row>
    <row r="23" customFormat="false" ht="13.5" hidden="false" customHeight="true" outlineLevel="0" collapsed="false">
      <c r="A23" s="112" t="s">
        <v>292</v>
      </c>
      <c r="B23" s="158"/>
      <c r="C23" s="158"/>
      <c r="D23" s="169"/>
      <c r="E23" s="170"/>
      <c r="F23" s="135" t="n">
        <f aca="false">SUM(F6:F22)</f>
        <v>0</v>
      </c>
      <c r="G23" s="135" t="n">
        <f aca="false">SUM(G6:G22)</f>
        <v>0</v>
      </c>
      <c r="H23" s="135" t="n">
        <f aca="false">SUM(H6:H22)</f>
        <v>0</v>
      </c>
      <c r="I23" s="135" t="n">
        <f aca="false">SUM(I6:I22)</f>
        <v>0</v>
      </c>
      <c r="J23" s="135" t="n">
        <f aca="false">SUM(J6:J22)</f>
        <v>0</v>
      </c>
      <c r="K23" s="135" t="n">
        <f aca="false">SUM(K6:K22)</f>
        <v>0</v>
      </c>
      <c r="L23" s="135" t="n">
        <f aca="false">SUM(L6:L22)</f>
        <v>0</v>
      </c>
      <c r="M23" s="135" t="n">
        <f aca="false">SUM(M6:M22)</f>
        <v>0</v>
      </c>
      <c r="N23" s="135" t="n">
        <f aca="false">SUM(N6:N22)</f>
        <v>0</v>
      </c>
      <c r="O23" s="136" t="n">
        <f aca="false">SUM(O6:O22)</f>
        <v>0</v>
      </c>
    </row>
  </sheetData>
  <sheetProtection sheet="true" password="9abc" formatCells="false" formatColumns="false" formatRows="false"/>
  <mergeCells count="7">
    <mergeCell ref="A1:O1"/>
    <mergeCell ref="A2:O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1" width="5.71"/>
    <col collapsed="false" customWidth="true" hidden="false" outlineLevel="0" max="3" min="3" style="1" width="6.28"/>
    <col collapsed="false" customWidth="true" hidden="false" outlineLevel="0" max="4" min="4" style="1" width="9.28"/>
    <col collapsed="false" customWidth="true" hidden="false" outlineLevel="0" max="5" min="5" style="1" width="9.41"/>
    <col collapsed="false" customWidth="true" hidden="false" outlineLevel="0" max="6" min="6" style="1" width="11.28"/>
    <col collapsed="false" customWidth="true" hidden="false" outlineLevel="0" max="8" min="7" style="1" width="11.7"/>
    <col collapsed="false" customWidth="true" hidden="false" outlineLevel="0" max="15" min="9" style="1" width="9.56"/>
  </cols>
  <sheetData>
    <row r="1" customFormat="false" ht="12.75" hidden="false" customHeight="true" outlineLevel="0" collapsed="false">
      <c r="A1" s="10" t="s">
        <v>293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false" ht="12.75" hidden="false" customHeight="true" outlineLevel="0" collapsed="false">
      <c r="A2" s="10" t="s">
        <v>294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O3" s="1" t="s">
        <v>71</v>
      </c>
    </row>
    <row r="4" customFormat="false" ht="17.25" hidden="false" customHeight="true" outlineLevel="0" collapsed="false">
      <c r="A4" s="142" t="s">
        <v>72</v>
      </c>
      <c r="B4" s="49" t="s">
        <v>87</v>
      </c>
      <c r="C4" s="70" t="s">
        <v>167</v>
      </c>
      <c r="D4" s="70"/>
      <c r="E4" s="71" t="s">
        <v>75</v>
      </c>
      <c r="F4" s="71"/>
      <c r="G4" s="71"/>
      <c r="H4" s="71"/>
      <c r="I4" s="71"/>
      <c r="J4" s="71"/>
      <c r="K4" s="71"/>
      <c r="L4" s="71"/>
      <c r="M4" s="71"/>
      <c r="N4" s="71"/>
      <c r="O4" s="71"/>
    </row>
    <row r="5" customFormat="false" ht="12.75" hidden="false" customHeight="true" outlineLevel="0" collapsed="false">
      <c r="A5" s="108" t="s">
        <v>295</v>
      </c>
      <c r="B5" s="49"/>
      <c r="C5" s="153" t="s">
        <v>169</v>
      </c>
      <c r="D5" s="162" t="s">
        <v>170</v>
      </c>
      <c r="E5" s="163" t="s">
        <v>73</v>
      </c>
      <c r="F5" s="126" t="n">
        <v>2009</v>
      </c>
      <c r="G5" s="127" t="n">
        <f aca="false">F5+1</f>
        <v>2010</v>
      </c>
      <c r="H5" s="127" t="n">
        <f aca="false">G5+1</f>
        <v>2011</v>
      </c>
      <c r="I5" s="127" t="n">
        <f aca="false">H5+1</f>
        <v>2012</v>
      </c>
      <c r="J5" s="127" t="n">
        <f aca="false">I5+1</f>
        <v>2013</v>
      </c>
      <c r="K5" s="127" t="n">
        <f aca="false">J5+1</f>
        <v>2014</v>
      </c>
      <c r="L5" s="127" t="n">
        <f aca="false">K5+1</f>
        <v>2015</v>
      </c>
      <c r="M5" s="127" t="n">
        <f aca="false">L5+1</f>
        <v>2016</v>
      </c>
      <c r="N5" s="127" t="n">
        <f aca="false">M5+1</f>
        <v>2017</v>
      </c>
      <c r="O5" s="128" t="n">
        <f aca="false">N5+1</f>
        <v>2018</v>
      </c>
    </row>
    <row r="6" customFormat="false" ht="12.75" hidden="false" customHeight="true" outlineLevel="0" collapsed="false">
      <c r="A6" s="154" t="s">
        <v>296</v>
      </c>
      <c r="B6" s="155" t="s">
        <v>183</v>
      </c>
      <c r="C6" s="156" t="n">
        <v>0</v>
      </c>
      <c r="D6" s="164" t="n">
        <v>0</v>
      </c>
      <c r="E6" s="156"/>
      <c r="F6" s="35" t="n">
        <f aca="false">E6*D6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5" t="n">
        <f aca="false">L6</f>
        <v>0</v>
      </c>
      <c r="N6" s="35" t="n">
        <f aca="false">M6</f>
        <v>0</v>
      </c>
      <c r="O6" s="36" t="n">
        <f aca="false">N6</f>
        <v>0</v>
      </c>
    </row>
    <row r="7" customFormat="false" ht="12.75" hidden="false" customHeight="true" outlineLevel="0" collapsed="false">
      <c r="A7" s="154" t="s">
        <v>297</v>
      </c>
      <c r="B7" s="155" t="s">
        <v>174</v>
      </c>
      <c r="C7" s="156" t="n">
        <v>0</v>
      </c>
      <c r="D7" s="164" t="n">
        <v>0</v>
      </c>
      <c r="E7" s="156"/>
      <c r="F7" s="35" t="n">
        <f aca="false">E7*D7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5" t="n">
        <f aca="false">L7</f>
        <v>0</v>
      </c>
      <c r="N7" s="35" t="n">
        <f aca="false">M7</f>
        <v>0</v>
      </c>
      <c r="O7" s="36" t="n">
        <f aca="false">N7</f>
        <v>0</v>
      </c>
    </row>
    <row r="8" customFormat="false" ht="12.75" hidden="false" customHeight="true" outlineLevel="0" collapsed="false">
      <c r="A8" s="154" t="s">
        <v>298</v>
      </c>
      <c r="B8" s="155" t="s">
        <v>174</v>
      </c>
      <c r="C8" s="156" t="n">
        <v>0</v>
      </c>
      <c r="D8" s="164" t="n">
        <v>0</v>
      </c>
      <c r="E8" s="156"/>
      <c r="F8" s="35" t="n">
        <f aca="false">E8*D8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5" t="n">
        <f aca="false">L8</f>
        <v>0</v>
      </c>
      <c r="N8" s="35" t="n">
        <f aca="false">M8</f>
        <v>0</v>
      </c>
      <c r="O8" s="36" t="n">
        <f aca="false">N8</f>
        <v>0</v>
      </c>
    </row>
    <row r="9" customFormat="false" ht="12.75" hidden="false" customHeight="true" outlineLevel="0" collapsed="false">
      <c r="A9" s="154" t="s">
        <v>299</v>
      </c>
      <c r="B9" s="155" t="s">
        <v>174</v>
      </c>
      <c r="C9" s="156" t="n">
        <v>0</v>
      </c>
      <c r="D9" s="164" t="n">
        <v>0</v>
      </c>
      <c r="E9" s="156"/>
      <c r="F9" s="35" t="n">
        <f aca="false">E9*D9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5" t="n">
        <f aca="false">L9</f>
        <v>0</v>
      </c>
      <c r="N9" s="35" t="n">
        <f aca="false">M9</f>
        <v>0</v>
      </c>
      <c r="O9" s="36" t="n">
        <f aca="false">N9</f>
        <v>0</v>
      </c>
    </row>
    <row r="10" customFormat="false" ht="12.75" hidden="false" customHeight="true" outlineLevel="0" collapsed="false">
      <c r="A10" s="154" t="s">
        <v>300</v>
      </c>
      <c r="B10" s="155" t="s">
        <v>174</v>
      </c>
      <c r="C10" s="156" t="n">
        <v>0</v>
      </c>
      <c r="D10" s="164" t="n">
        <v>0</v>
      </c>
      <c r="E10" s="173"/>
      <c r="F10" s="35" t="n">
        <f aca="false">E10*D10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5" t="n">
        <f aca="false">L10</f>
        <v>0</v>
      </c>
      <c r="N10" s="35" t="n">
        <f aca="false">M10</f>
        <v>0</v>
      </c>
      <c r="O10" s="36" t="n">
        <f aca="false">N10</f>
        <v>0</v>
      </c>
    </row>
    <row r="11" customFormat="false" ht="12.75" hidden="false" customHeight="true" outlineLevel="0" collapsed="false">
      <c r="A11" s="154" t="s">
        <v>301</v>
      </c>
      <c r="B11" s="155" t="s">
        <v>174</v>
      </c>
      <c r="C11" s="156" t="n">
        <v>0</v>
      </c>
      <c r="D11" s="164" t="n">
        <v>0</v>
      </c>
      <c r="E11" s="174"/>
      <c r="F11" s="35" t="n">
        <f aca="false">E11*D11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5" t="n">
        <f aca="false">K11</f>
        <v>0</v>
      </c>
      <c r="M11" s="35" t="n">
        <f aca="false">L11</f>
        <v>0</v>
      </c>
      <c r="N11" s="35" t="n">
        <f aca="false">M11</f>
        <v>0</v>
      </c>
      <c r="O11" s="36" t="n">
        <f aca="false">N11</f>
        <v>0</v>
      </c>
    </row>
    <row r="12" customFormat="false" ht="13.5" hidden="false" customHeight="true" outlineLevel="0" collapsed="false">
      <c r="A12" s="112" t="s">
        <v>302</v>
      </c>
      <c r="B12" s="158"/>
      <c r="C12" s="158"/>
      <c r="D12" s="169"/>
      <c r="E12" s="170"/>
      <c r="F12" s="135" t="n">
        <f aca="false">SUM(F6:F11)</f>
        <v>0</v>
      </c>
      <c r="G12" s="135" t="n">
        <f aca="false">SUM(G6:G11)</f>
        <v>0</v>
      </c>
      <c r="H12" s="135" t="n">
        <f aca="false">SUM(H6:H11)</f>
        <v>0</v>
      </c>
      <c r="I12" s="135" t="n">
        <f aca="false">SUM(I6:I11)</f>
        <v>0</v>
      </c>
      <c r="J12" s="135" t="n">
        <f aca="false">SUM(J6:J11)</f>
        <v>0</v>
      </c>
      <c r="K12" s="135" t="n">
        <f aca="false">SUM(K6:K11)</f>
        <v>0</v>
      </c>
      <c r="L12" s="135" t="n">
        <f aca="false">SUM(L6:L11)</f>
        <v>0</v>
      </c>
      <c r="M12" s="135" t="n">
        <f aca="false">SUM(M6:M11)</f>
        <v>0</v>
      </c>
      <c r="N12" s="135" t="n">
        <f aca="false">SUM(N6:N11)</f>
        <v>0</v>
      </c>
      <c r="O12" s="135" t="n">
        <f aca="false">SUM(O6:O11)</f>
        <v>0</v>
      </c>
    </row>
    <row r="13" customFormat="false" ht="12.75" hidden="false" customHeight="true" outlineLevel="0" collapsed="false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customFormat="false" ht="12.75" hidden="false" customHeight="tru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customFormat="false" ht="12.75" hidden="false" customHeight="true" outlineLevel="0" collapsed="false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customFormat="false" ht="12.75" hidden="false" customHeight="true" outlineLevel="0" collapsed="false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</row>
    <row r="17" customFormat="false" ht="12.75" hidden="false" customHeight="true" outlineLevel="0" collapsed="false">
      <c r="A17" s="67"/>
      <c r="B17" s="67"/>
      <c r="C17" s="67"/>
      <c r="D17" s="67"/>
      <c r="E17" s="67"/>
      <c r="F17" s="85"/>
      <c r="G17" s="67"/>
      <c r="H17" s="67"/>
      <c r="I17" s="67"/>
      <c r="J17" s="67"/>
      <c r="K17" s="67"/>
      <c r="L17" s="67"/>
      <c r="M17" s="67"/>
      <c r="N17" s="67"/>
      <c r="O17" s="67"/>
    </row>
  </sheetData>
  <sheetProtection sheet="true" password="9abc" formatCells="false" formatColumns="false" formatRows="false"/>
  <mergeCells count="7">
    <mergeCell ref="A1:O1"/>
    <mergeCell ref="A2:O2"/>
    <mergeCell ref="A3:C3"/>
    <mergeCell ref="D3:E3"/>
    <mergeCell ref="B4:B5"/>
    <mergeCell ref="C4:D4"/>
    <mergeCell ref="E4:O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5.56"/>
    <col collapsed="false" customWidth="true" hidden="false" outlineLevel="0" max="2" min="2" style="1" width="5.71"/>
    <col collapsed="false" customWidth="true" hidden="false" outlineLevel="0" max="3" min="3" style="1" width="11.28"/>
    <col collapsed="false" customWidth="true" hidden="false" outlineLevel="0" max="5" min="4" style="1" width="11.7"/>
    <col collapsed="false" customWidth="true" hidden="false" outlineLevel="0" max="12" min="6" style="1" width="9.56"/>
  </cols>
  <sheetData>
    <row r="1" customFormat="false" ht="12.75" hidden="false" customHeight="true" outlineLevel="0" collapsed="false">
      <c r="A1" s="10" t="s">
        <v>303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142" t="s">
        <v>72</v>
      </c>
      <c r="B4" s="175" t="s">
        <v>87</v>
      </c>
      <c r="C4" s="124" t="s">
        <v>75</v>
      </c>
      <c r="D4" s="124"/>
      <c r="E4" s="124"/>
      <c r="F4" s="124"/>
      <c r="G4" s="124"/>
      <c r="H4" s="124"/>
      <c r="I4" s="124"/>
      <c r="J4" s="124"/>
      <c r="K4" s="124"/>
      <c r="L4" s="124"/>
    </row>
    <row r="5" customFormat="false" ht="13.5" hidden="false" customHeight="true" outlineLevel="0" collapsed="false">
      <c r="A5" s="108" t="s">
        <v>305</v>
      </c>
      <c r="B5" s="175"/>
      <c r="C5" s="126" t="n">
        <v>2009</v>
      </c>
      <c r="D5" s="127" t="n">
        <f aca="false">C5+1</f>
        <v>2010</v>
      </c>
      <c r="E5" s="127" t="n">
        <f aca="false">D5+1</f>
        <v>2011</v>
      </c>
      <c r="F5" s="127" t="n">
        <f aca="false">E5+1</f>
        <v>2012</v>
      </c>
      <c r="G5" s="127" t="n">
        <f aca="false">F5+1</f>
        <v>2013</v>
      </c>
      <c r="H5" s="127" t="n">
        <f aca="false">G5+1</f>
        <v>2014</v>
      </c>
      <c r="I5" s="127" t="n">
        <f aca="false">H5+1</f>
        <v>2015</v>
      </c>
      <c r="J5" s="127" t="n">
        <f aca="false">I5+1</f>
        <v>2016</v>
      </c>
      <c r="K5" s="127" t="n">
        <f aca="false">J5+1</f>
        <v>2017</v>
      </c>
      <c r="L5" s="128" t="n">
        <f aca="false">K5+1</f>
        <v>2018</v>
      </c>
    </row>
    <row r="6" customFormat="false" ht="12.75" hidden="false" customHeight="true" outlineLevel="0" collapsed="false">
      <c r="A6" s="154" t="s">
        <v>306</v>
      </c>
      <c r="B6" s="176" t="s">
        <v>77</v>
      </c>
      <c r="C6" s="157"/>
      <c r="D6" s="35" t="n">
        <f aca="false">C6</f>
        <v>0</v>
      </c>
      <c r="E6" s="35" t="n">
        <f aca="false">D6</f>
        <v>0</v>
      </c>
      <c r="F6" s="35" t="n">
        <f aca="false">E6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6" t="n">
        <f aca="false">K6</f>
        <v>0</v>
      </c>
    </row>
    <row r="7" customFormat="false" ht="12.75" hidden="false" customHeight="true" outlineLevel="0" collapsed="false">
      <c r="A7" s="154" t="s">
        <v>307</v>
      </c>
      <c r="B7" s="176" t="s">
        <v>77</v>
      </c>
      <c r="C7" s="157"/>
      <c r="D7" s="35" t="n">
        <f aca="false">C7</f>
        <v>0</v>
      </c>
      <c r="E7" s="35" t="n">
        <f aca="false">D7</f>
        <v>0</v>
      </c>
      <c r="F7" s="35" t="n">
        <f aca="false">E7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6" t="n">
        <f aca="false">K7</f>
        <v>0</v>
      </c>
    </row>
    <row r="8" customFormat="false" ht="12.75" hidden="false" customHeight="true" outlineLevel="0" collapsed="false">
      <c r="A8" s="154" t="s">
        <v>308</v>
      </c>
      <c r="B8" s="176" t="s">
        <v>77</v>
      </c>
      <c r="C8" s="157"/>
      <c r="D8" s="35" t="n">
        <f aca="false">C8</f>
        <v>0</v>
      </c>
      <c r="E8" s="35" t="n">
        <f aca="false">D8</f>
        <v>0</v>
      </c>
      <c r="F8" s="35" t="n">
        <f aca="false">E8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6" t="n">
        <f aca="false">K8</f>
        <v>0</v>
      </c>
    </row>
    <row r="9" customFormat="false" ht="12.75" hidden="false" customHeight="true" outlineLevel="0" collapsed="false">
      <c r="A9" s="154" t="s">
        <v>309</v>
      </c>
      <c r="B9" s="176" t="s">
        <v>77</v>
      </c>
      <c r="C9" s="157"/>
      <c r="D9" s="35" t="n">
        <f aca="false">C9</f>
        <v>0</v>
      </c>
      <c r="E9" s="35" t="n">
        <f aca="false">D9</f>
        <v>0</v>
      </c>
      <c r="F9" s="35" t="n">
        <f aca="false">E9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6" t="n">
        <f aca="false">K9</f>
        <v>0</v>
      </c>
    </row>
    <row r="10" customFormat="false" ht="12.75" hidden="false" customHeight="true" outlineLevel="0" collapsed="false">
      <c r="A10" s="154" t="s">
        <v>310</v>
      </c>
      <c r="B10" s="176" t="s">
        <v>77</v>
      </c>
      <c r="C10" s="157"/>
      <c r="D10" s="35" t="n">
        <f aca="false">C10</f>
        <v>0</v>
      </c>
      <c r="E10" s="35" t="n">
        <f aca="false">D10</f>
        <v>0</v>
      </c>
      <c r="F10" s="35" t="n">
        <f aca="false">E10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6" t="n">
        <f aca="false">K10</f>
        <v>0</v>
      </c>
    </row>
    <row r="11" customFormat="false" ht="12.75" hidden="false" customHeight="true" outlineLevel="0" collapsed="false">
      <c r="A11" s="154" t="s">
        <v>311</v>
      </c>
      <c r="B11" s="176" t="s">
        <v>77</v>
      </c>
      <c r="C11" s="157"/>
      <c r="D11" s="35" t="n">
        <f aca="false">C11</f>
        <v>0</v>
      </c>
      <c r="E11" s="35" t="n">
        <f aca="false">D11</f>
        <v>0</v>
      </c>
      <c r="F11" s="35" t="n">
        <f aca="false">E11</f>
        <v>0</v>
      </c>
      <c r="G11" s="35" t="n">
        <f aca="false">F11</f>
        <v>0</v>
      </c>
      <c r="H11" s="35" t="n">
        <f aca="false">G11</f>
        <v>0</v>
      </c>
      <c r="I11" s="35" t="n">
        <f aca="false">H11</f>
        <v>0</v>
      </c>
      <c r="J11" s="35" t="n">
        <f aca="false">I11</f>
        <v>0</v>
      </c>
      <c r="K11" s="35" t="n">
        <f aca="false">J11</f>
        <v>0</v>
      </c>
      <c r="L11" s="36" t="n">
        <f aca="false">K11</f>
        <v>0</v>
      </c>
    </row>
    <row r="12" customFormat="false" ht="12.75" hidden="false" customHeight="true" outlineLevel="0" collapsed="false">
      <c r="A12" s="154" t="s">
        <v>312</v>
      </c>
      <c r="B12" s="176" t="s">
        <v>77</v>
      </c>
      <c r="C12" s="157"/>
      <c r="D12" s="35" t="n">
        <f aca="false">C12</f>
        <v>0</v>
      </c>
      <c r="E12" s="35" t="n">
        <f aca="false">D12</f>
        <v>0</v>
      </c>
      <c r="F12" s="35" t="n">
        <f aca="false">E12</f>
        <v>0</v>
      </c>
      <c r="G12" s="35" t="n">
        <f aca="false">F12</f>
        <v>0</v>
      </c>
      <c r="H12" s="35" t="n">
        <f aca="false">G12</f>
        <v>0</v>
      </c>
      <c r="I12" s="35" t="n">
        <f aca="false">H12</f>
        <v>0</v>
      </c>
      <c r="J12" s="35" t="n">
        <f aca="false">I12</f>
        <v>0</v>
      </c>
      <c r="K12" s="35" t="n">
        <f aca="false">J12</f>
        <v>0</v>
      </c>
      <c r="L12" s="36" t="n">
        <f aca="false">K12</f>
        <v>0</v>
      </c>
    </row>
    <row r="13" customFormat="false" ht="12.75" hidden="false" customHeight="true" outlineLevel="0" collapsed="false">
      <c r="A13" s="154" t="s">
        <v>313</v>
      </c>
      <c r="B13" s="176" t="s">
        <v>77</v>
      </c>
      <c r="C13" s="157"/>
      <c r="D13" s="35" t="n">
        <f aca="false">C13</f>
        <v>0</v>
      </c>
      <c r="E13" s="35" t="n">
        <f aca="false">D13</f>
        <v>0</v>
      </c>
      <c r="F13" s="35" t="n">
        <f aca="false">E13</f>
        <v>0</v>
      </c>
      <c r="G13" s="35" t="n">
        <f aca="false">F13</f>
        <v>0</v>
      </c>
      <c r="H13" s="35" t="n">
        <f aca="false">G13</f>
        <v>0</v>
      </c>
      <c r="I13" s="35" t="n">
        <f aca="false">H13</f>
        <v>0</v>
      </c>
      <c r="J13" s="35" t="n">
        <f aca="false">I13</f>
        <v>0</v>
      </c>
      <c r="K13" s="35" t="n">
        <f aca="false">J13</f>
        <v>0</v>
      </c>
      <c r="L13" s="36" t="n">
        <f aca="false">K13</f>
        <v>0</v>
      </c>
    </row>
    <row r="14" customFormat="false" ht="12.75" hidden="false" customHeight="true" outlineLevel="0" collapsed="false">
      <c r="A14" s="154" t="s">
        <v>314</v>
      </c>
      <c r="B14" s="176" t="s">
        <v>77</v>
      </c>
      <c r="C14" s="157"/>
      <c r="D14" s="35" t="n">
        <f aca="false">C14</f>
        <v>0</v>
      </c>
      <c r="E14" s="35" t="n">
        <f aca="false">D14</f>
        <v>0</v>
      </c>
      <c r="F14" s="35" t="n">
        <f aca="false">E14</f>
        <v>0</v>
      </c>
      <c r="G14" s="35" t="n">
        <f aca="false">F14</f>
        <v>0</v>
      </c>
      <c r="H14" s="35" t="n">
        <f aca="false">G14</f>
        <v>0</v>
      </c>
      <c r="I14" s="35" t="n">
        <f aca="false">H14</f>
        <v>0</v>
      </c>
      <c r="J14" s="35" t="n">
        <f aca="false">I14</f>
        <v>0</v>
      </c>
      <c r="K14" s="35" t="n">
        <f aca="false">J14</f>
        <v>0</v>
      </c>
      <c r="L14" s="36" t="n">
        <f aca="false">K14</f>
        <v>0</v>
      </c>
    </row>
    <row r="15" customFormat="false" ht="13.5" hidden="false" customHeight="true" outlineLevel="0" collapsed="false">
      <c r="A15" s="108" t="s">
        <v>315</v>
      </c>
      <c r="B15" s="169"/>
      <c r="C15" s="135" t="n">
        <f aca="false">SUM(C6:C14)</f>
        <v>0</v>
      </c>
      <c r="D15" s="135" t="n">
        <f aca="false">SUM(D6:D14)</f>
        <v>0</v>
      </c>
      <c r="E15" s="135" t="n">
        <f aca="false">SUM(E6:E14)</f>
        <v>0</v>
      </c>
      <c r="F15" s="135" t="n">
        <f aca="false">SUM(F6:F14)</f>
        <v>0</v>
      </c>
      <c r="G15" s="135" t="n">
        <f aca="false">SUM(G6:G14)</f>
        <v>0</v>
      </c>
      <c r="H15" s="135" t="n">
        <f aca="false">SUM(H6:H14)</f>
        <v>0</v>
      </c>
      <c r="I15" s="135" t="n">
        <f aca="false">SUM(I6:I14)</f>
        <v>0</v>
      </c>
      <c r="J15" s="135" t="n">
        <f aca="false">SUM(J6:J14)</f>
        <v>0</v>
      </c>
      <c r="K15" s="135" t="n">
        <f aca="false">SUM(K6:K14)</f>
        <v>0</v>
      </c>
      <c r="L15" s="136" t="n">
        <f aca="false">SUM(L6:L14)</f>
        <v>0</v>
      </c>
    </row>
    <row r="16" customFormat="false" ht="12.75" hidden="false" customHeight="true" outlineLevel="0" collapsed="false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</row>
    <row r="17" customFormat="false" ht="12.75" hidden="false" customHeight="true" outlineLevel="0" collapsed="false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customFormat="false" ht="12.75" hidden="false" customHeight="true" outlineLevel="0" collapsed="false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customFormat="false" ht="12.75" hidden="false" customHeight="true" outlineLevel="0" collapsed="false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customFormat="false" ht="12.75" hidden="false" customHeight="true" outlineLevel="0" collapsed="false">
      <c r="A20" s="67"/>
      <c r="B20" s="67"/>
      <c r="C20" s="85"/>
      <c r="D20" s="67"/>
      <c r="E20" s="67"/>
      <c r="F20" s="67"/>
      <c r="G20" s="67"/>
      <c r="H20" s="67"/>
      <c r="I20" s="67"/>
      <c r="J20" s="67"/>
      <c r="K20" s="67"/>
      <c r="L20" s="67"/>
    </row>
  </sheetData>
  <sheetProtection sheet="true" password="9abc" formatCells="false" formatColumns="false" formatRows="false"/>
  <mergeCells count="6">
    <mergeCell ref="A1:L1"/>
    <mergeCell ref="A2:L2"/>
    <mergeCell ref="A3:C3"/>
    <mergeCell ref="D3:E3"/>
    <mergeCell ref="B4:B5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35.56"/>
    <col collapsed="false" customWidth="true" hidden="false" outlineLevel="0" max="3" min="3" style="1" width="5.71"/>
    <col collapsed="false" customWidth="true" hidden="false" outlineLevel="0" max="4" min="4" style="1" width="11.28"/>
    <col collapsed="false" customWidth="true" hidden="false" outlineLevel="0" max="6" min="5" style="1" width="11.7"/>
    <col collapsed="false" customWidth="true" hidden="false" outlineLevel="0" max="13" min="7" style="1" width="10.13"/>
  </cols>
  <sheetData>
    <row r="1" customFormat="false" ht="12.75" hidden="false" customHeight="true" outlineLevel="0" collapsed="false">
      <c r="B1" s="10" t="s">
        <v>316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B2" s="10" t="s">
        <v>317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177" t="s">
        <v>318</v>
      </c>
      <c r="B4" s="178" t="s">
        <v>72</v>
      </c>
      <c r="C4" s="179" t="s">
        <v>87</v>
      </c>
      <c r="D4" s="180" t="s">
        <v>75</v>
      </c>
      <c r="E4" s="180"/>
      <c r="F4" s="180"/>
      <c r="G4" s="180"/>
      <c r="H4" s="180"/>
      <c r="I4" s="180"/>
      <c r="J4" s="180"/>
      <c r="K4" s="180"/>
      <c r="L4" s="180"/>
      <c r="M4" s="180"/>
    </row>
    <row r="5" customFormat="false" ht="13.5" hidden="false" customHeight="true" outlineLevel="0" collapsed="false">
      <c r="A5" s="177"/>
      <c r="B5" s="52" t="s">
        <v>319</v>
      </c>
      <c r="C5" s="179"/>
      <c r="D5" s="53" t="n">
        <v>2009</v>
      </c>
      <c r="E5" s="98" t="n">
        <f aca="false">D5+1</f>
        <v>2010</v>
      </c>
      <c r="F5" s="98" t="n">
        <f aca="false">E5+1</f>
        <v>2011</v>
      </c>
      <c r="G5" s="98" t="n">
        <f aca="false">F5+1</f>
        <v>2012</v>
      </c>
      <c r="H5" s="98" t="n">
        <f aca="false">G5+1</f>
        <v>2013</v>
      </c>
      <c r="I5" s="98" t="n">
        <f aca="false">H5+1</f>
        <v>2014</v>
      </c>
      <c r="J5" s="98" t="n">
        <f aca="false">I5+1</f>
        <v>2015</v>
      </c>
      <c r="K5" s="98" t="n">
        <f aca="false">J5+1</f>
        <v>2016</v>
      </c>
      <c r="L5" s="98" t="n">
        <f aca="false">K5+1</f>
        <v>2017</v>
      </c>
      <c r="M5" s="99" t="n">
        <f aca="false">L5+1</f>
        <v>2018</v>
      </c>
    </row>
    <row r="6" customFormat="false" ht="12.75" hidden="false" customHeight="true" outlineLevel="0" collapsed="false">
      <c r="A6" s="14" t="n">
        <v>1</v>
      </c>
      <c r="B6" s="154" t="s">
        <v>320</v>
      </c>
      <c r="C6" s="181" t="s">
        <v>77</v>
      </c>
      <c r="D6" s="34" t="n">
        <f aca="false">'مواد خام 1'!F6</f>
        <v>0</v>
      </c>
      <c r="E6" s="34" t="n">
        <f aca="false">'مواد خام 1'!G6</f>
        <v>0</v>
      </c>
      <c r="F6" s="34" t="n">
        <f aca="false">'مواد خام 1'!H6</f>
        <v>0</v>
      </c>
      <c r="G6" s="34" t="n">
        <f aca="false">'مواد خام 1'!I6</f>
        <v>0</v>
      </c>
      <c r="H6" s="34" t="n">
        <f aca="false">'مواد خام 1'!J6</f>
        <v>0</v>
      </c>
      <c r="I6" s="34" t="n">
        <f aca="false">'مواد خام 1'!K6</f>
        <v>0</v>
      </c>
      <c r="J6" s="34" t="n">
        <f aca="false">'مواد خام 1'!L6</f>
        <v>0</v>
      </c>
      <c r="K6" s="34" t="n">
        <f aca="false">'مواد خام 1'!M6</f>
        <v>0</v>
      </c>
      <c r="L6" s="34" t="n">
        <f aca="false">'مواد خام 1'!N6</f>
        <v>0</v>
      </c>
      <c r="M6" s="34" t="n">
        <f aca="false">'مواد خام 1'!O6</f>
        <v>0</v>
      </c>
    </row>
    <row r="7" customFormat="false" ht="12.75" hidden="false" customHeight="true" outlineLevel="0" collapsed="false">
      <c r="A7" s="182" t="n">
        <f aca="false">A6+1</f>
        <v>2</v>
      </c>
      <c r="B7" s="154"/>
      <c r="C7" s="181" t="s">
        <v>77</v>
      </c>
      <c r="D7" s="37"/>
      <c r="E7" s="37"/>
      <c r="F7" s="37"/>
      <c r="G7" s="37"/>
      <c r="H7" s="37"/>
      <c r="I7" s="37"/>
      <c r="J7" s="37"/>
      <c r="K7" s="37"/>
      <c r="L7" s="37"/>
      <c r="M7" s="37"/>
    </row>
    <row r="8" customFormat="false" ht="12.75" hidden="false" customHeight="true" outlineLevel="0" collapsed="false">
      <c r="A8" s="183" t="n">
        <v>3</v>
      </c>
      <c r="B8" s="154"/>
      <c r="C8" s="181" t="s">
        <v>77</v>
      </c>
      <c r="D8" s="37"/>
      <c r="E8" s="37"/>
      <c r="F8" s="37"/>
      <c r="G8" s="37"/>
      <c r="H8" s="37"/>
      <c r="I8" s="37"/>
      <c r="J8" s="37"/>
      <c r="K8" s="37"/>
      <c r="L8" s="37"/>
      <c r="M8" s="37"/>
    </row>
    <row r="9" customFormat="false" ht="13.5" hidden="false" customHeight="true" outlineLevel="0" collapsed="false">
      <c r="A9" s="184"/>
      <c r="B9" s="52" t="s">
        <v>321</v>
      </c>
      <c r="C9" s="185"/>
      <c r="D9" s="81" t="n">
        <f aca="false">SUM(D6:D8)</f>
        <v>0</v>
      </c>
      <c r="E9" s="81" t="n">
        <f aca="false">SUM(E6:E8)</f>
        <v>0</v>
      </c>
      <c r="F9" s="81" t="n">
        <f aca="false">SUM(F6:F8)</f>
        <v>0</v>
      </c>
      <c r="G9" s="81" t="n">
        <f aca="false">SUM(G6:G8)</f>
        <v>0</v>
      </c>
      <c r="H9" s="81" t="n">
        <f aca="false">SUM(H6:H8)</f>
        <v>0</v>
      </c>
      <c r="I9" s="81" t="n">
        <f aca="false">SUM(I6:I8)</f>
        <v>0</v>
      </c>
      <c r="J9" s="81" t="n">
        <f aca="false">SUM(J6:J8)</f>
        <v>0</v>
      </c>
      <c r="K9" s="81" t="n">
        <f aca="false">SUM(K6:K8)</f>
        <v>0</v>
      </c>
      <c r="L9" s="81" t="n">
        <f aca="false">SUM(L6:L8)</f>
        <v>0</v>
      </c>
      <c r="M9" s="81" t="n">
        <f aca="false">SUM(M6:M8)</f>
        <v>0</v>
      </c>
    </row>
    <row r="10" customFormat="false" ht="12.75" hidden="false" customHeight="true" outlineLevel="0" collapsed="false">
      <c r="A10" s="94"/>
      <c r="B10" s="59" t="s">
        <v>322</v>
      </c>
      <c r="C10" s="181"/>
      <c r="D10" s="35" t="n">
        <f aca="false">D9*5/100</f>
        <v>0</v>
      </c>
      <c r="E10" s="35" t="n">
        <f aca="false">E9*5/100</f>
        <v>0</v>
      </c>
      <c r="F10" s="35" t="n">
        <f aca="false">F9*5/100</f>
        <v>0</v>
      </c>
      <c r="G10" s="35" t="n">
        <f aca="false">G9*5/100</f>
        <v>0</v>
      </c>
      <c r="H10" s="35" t="n">
        <f aca="false">H9*5/100</f>
        <v>0</v>
      </c>
      <c r="I10" s="35" t="n">
        <f aca="false">I9*5/100</f>
        <v>0</v>
      </c>
      <c r="J10" s="35" t="n">
        <f aca="false">J9*5/100</f>
        <v>0</v>
      </c>
      <c r="K10" s="35" t="n">
        <f aca="false">K9*5/100</f>
        <v>0</v>
      </c>
      <c r="L10" s="35" t="n">
        <f aca="false">L9*5/100</f>
        <v>0</v>
      </c>
      <c r="M10" s="35" t="n">
        <f aca="false">M9*5/100</f>
        <v>0</v>
      </c>
    </row>
    <row r="11" customFormat="false" ht="13.5" hidden="false" customHeight="true" outlineLevel="0" collapsed="false">
      <c r="A11" s="52"/>
      <c r="B11" s="52" t="s">
        <v>323</v>
      </c>
      <c r="C11" s="186"/>
      <c r="D11" s="81" t="n">
        <f aca="false">SUM(D9:D10)</f>
        <v>0</v>
      </c>
      <c r="E11" s="81" t="n">
        <f aca="false">SUM(E9:E10)</f>
        <v>0</v>
      </c>
      <c r="F11" s="81" t="n">
        <f aca="false">SUM(F9:F10)</f>
        <v>0</v>
      </c>
      <c r="G11" s="81" t="n">
        <f aca="false">SUM(G9:G10)</f>
        <v>0</v>
      </c>
      <c r="H11" s="81" t="n">
        <f aca="false">SUM(H9:H10)</f>
        <v>0</v>
      </c>
      <c r="I11" s="81" t="n">
        <f aca="false">SUM(I9:I10)</f>
        <v>0</v>
      </c>
      <c r="J11" s="81" t="n">
        <f aca="false">SUM(J9:J10)</f>
        <v>0</v>
      </c>
      <c r="K11" s="81" t="n">
        <f aca="false">SUM(K9:K10)</f>
        <v>0</v>
      </c>
      <c r="L11" s="81" t="n">
        <f aca="false">SUM(L9:L10)</f>
        <v>0</v>
      </c>
      <c r="M11" s="81" t="n">
        <f aca="false">SUM(M9:M10)</f>
        <v>0</v>
      </c>
    </row>
    <row r="12" customFormat="false" ht="12.75" hidden="false" customHeight="true" outlineLevel="0" collapsed="false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customFormat="false" ht="12.75" hidden="false" customHeight="true" outlineLevel="0" collapsed="false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customFormat="false" ht="12.75" hidden="false" customHeight="tru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customFormat="false" ht="12.75" hidden="false" customHeight="true" outlineLevel="0" collapsed="false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customFormat="false" ht="12.75" hidden="false" customHeight="true" outlineLevel="0" collapsed="false">
      <c r="A16" s="67"/>
      <c r="B16" s="67"/>
      <c r="C16" s="67"/>
      <c r="D16" s="85"/>
      <c r="E16" s="67"/>
      <c r="F16" s="67"/>
      <c r="G16" s="67"/>
      <c r="H16" s="67"/>
      <c r="I16" s="67"/>
      <c r="J16" s="67"/>
      <c r="K16" s="67"/>
      <c r="L16" s="67"/>
      <c r="M16" s="67"/>
    </row>
  </sheetData>
  <sheetProtection sheet="true" password="9abc" formatCells="false" formatColumns="false" formatRows="false"/>
  <mergeCells count="7">
    <mergeCell ref="B1:M1"/>
    <mergeCell ref="B2:M2"/>
    <mergeCell ref="A3:C3"/>
    <mergeCell ref="D3:E3"/>
    <mergeCell ref="A4:A5"/>
    <mergeCell ref="C4:C5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5.56"/>
    <col collapsed="false" customWidth="true" hidden="false" outlineLevel="0" max="6" min="2" style="1" width="11.7"/>
  </cols>
  <sheetData>
    <row r="1" customFormat="false" ht="12.75" hidden="false" customHeight="true" outlineLevel="0" collapsed="false">
      <c r="A1" s="10" t="s">
        <v>324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97" t="s">
        <v>72</v>
      </c>
      <c r="B4" s="71" t="s">
        <v>75</v>
      </c>
      <c r="C4" s="71"/>
      <c r="D4" s="71"/>
      <c r="E4" s="71"/>
      <c r="F4" s="71"/>
      <c r="G4" s="71"/>
      <c r="H4" s="71"/>
      <c r="I4" s="71"/>
      <c r="J4" s="71"/>
      <c r="K4" s="71"/>
    </row>
    <row r="5" customFormat="false" ht="12.75" hidden="false" customHeight="true" outlineLevel="0" collapsed="false">
      <c r="A5" s="108" t="s">
        <v>326</v>
      </c>
      <c r="B5" s="187" t="n">
        <v>2019</v>
      </c>
      <c r="C5" s="127" t="n">
        <f aca="false">B5+1</f>
        <v>2020</v>
      </c>
      <c r="D5" s="127" t="n">
        <f aca="false">C5+1</f>
        <v>2021</v>
      </c>
      <c r="E5" s="127" t="n">
        <f aca="false">D5+1</f>
        <v>2022</v>
      </c>
      <c r="F5" s="128" t="n">
        <f aca="false">E5+1</f>
        <v>2023</v>
      </c>
      <c r="G5" s="128" t="n">
        <f aca="false">F5+1</f>
        <v>2024</v>
      </c>
      <c r="H5" s="128" t="n">
        <f aca="false">G5+1</f>
        <v>2025</v>
      </c>
      <c r="I5" s="128" t="n">
        <f aca="false">H5+1</f>
        <v>2026</v>
      </c>
      <c r="J5" s="128" t="n">
        <f aca="false">I5+1</f>
        <v>2027</v>
      </c>
      <c r="K5" s="128" t="n">
        <f aca="false">J5+1</f>
        <v>2028</v>
      </c>
    </row>
    <row r="6" customFormat="false" ht="12.75" hidden="false" customHeight="true" outlineLevel="0" collapsed="false">
      <c r="A6" s="188" t="s">
        <v>327</v>
      </c>
      <c r="B6" s="37"/>
      <c r="C6" s="38"/>
      <c r="D6" s="38"/>
      <c r="E6" s="38"/>
      <c r="F6" s="38"/>
      <c r="G6" s="38"/>
      <c r="H6" s="38"/>
      <c r="I6" s="38"/>
      <c r="J6" s="38"/>
      <c r="K6" s="39"/>
    </row>
    <row r="7" customFormat="false" ht="12.75" hidden="false" customHeight="true" outlineLevel="0" collapsed="false">
      <c r="A7" s="154" t="s">
        <v>328</v>
      </c>
      <c r="B7" s="167" t="n">
        <v>0</v>
      </c>
      <c r="C7" s="167" t="n">
        <v>0</v>
      </c>
      <c r="D7" s="167" t="n">
        <v>0</v>
      </c>
      <c r="E7" s="167" t="n">
        <v>0</v>
      </c>
      <c r="F7" s="167" t="n">
        <v>0</v>
      </c>
      <c r="G7" s="167" t="n">
        <v>0</v>
      </c>
      <c r="H7" s="167" t="n">
        <v>0</v>
      </c>
      <c r="I7" s="167" t="n">
        <v>0</v>
      </c>
      <c r="J7" s="167" t="n">
        <v>0</v>
      </c>
      <c r="K7" s="167" t="n">
        <v>0</v>
      </c>
    </row>
    <row r="8" customFormat="false" ht="12.75" hidden="false" customHeight="true" outlineLevel="0" collapsed="false">
      <c r="A8" s="154"/>
      <c r="B8" s="167"/>
      <c r="C8" s="157"/>
      <c r="D8" s="157"/>
      <c r="E8" s="157"/>
      <c r="F8" s="157"/>
      <c r="G8" s="157"/>
      <c r="H8" s="157"/>
      <c r="I8" s="157"/>
      <c r="J8" s="157"/>
      <c r="K8" s="189"/>
    </row>
    <row r="9" customFormat="false" ht="12.75" hidden="false" customHeight="true" outlineLevel="0" collapsed="false">
      <c r="A9" s="188" t="s">
        <v>329</v>
      </c>
      <c r="B9" s="37"/>
      <c r="C9" s="38"/>
      <c r="D9" s="38"/>
      <c r="E9" s="38"/>
      <c r="F9" s="38"/>
      <c r="G9" s="38"/>
      <c r="H9" s="38"/>
      <c r="I9" s="38"/>
      <c r="J9" s="38"/>
      <c r="K9" s="39"/>
    </row>
    <row r="10" customFormat="false" ht="12.75" hidden="false" customHeight="true" outlineLevel="0" collapsed="false">
      <c r="A10" s="154" t="s">
        <v>330</v>
      </c>
      <c r="B10" s="167" t="n">
        <v>7500</v>
      </c>
      <c r="C10" s="167" t="n">
        <v>7500</v>
      </c>
      <c r="D10" s="167" t="n">
        <v>7500</v>
      </c>
      <c r="E10" s="167" t="n">
        <v>7500</v>
      </c>
      <c r="F10" s="167" t="n">
        <v>7500</v>
      </c>
      <c r="G10" s="167" t="n">
        <v>7500</v>
      </c>
      <c r="H10" s="167" t="n">
        <v>7500</v>
      </c>
      <c r="I10" s="167" t="n">
        <v>7500</v>
      </c>
      <c r="J10" s="167" t="n">
        <v>7500</v>
      </c>
      <c r="K10" s="167" t="n">
        <v>7500</v>
      </c>
    </row>
    <row r="11" customFormat="false" ht="12.75" hidden="false" customHeight="true" outlineLevel="0" collapsed="false">
      <c r="A11" s="154"/>
      <c r="B11" s="167"/>
      <c r="C11" s="157"/>
      <c r="D11" s="157"/>
      <c r="E11" s="157"/>
      <c r="F11" s="157"/>
      <c r="G11" s="157"/>
      <c r="H11" s="157"/>
      <c r="I11" s="157"/>
      <c r="J11" s="157"/>
      <c r="K11" s="189"/>
    </row>
    <row r="12" customFormat="false" ht="12.75" hidden="false" customHeight="true" outlineLevel="0" collapsed="false">
      <c r="A12" s="188" t="s">
        <v>331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customFormat="false" ht="12.75" hidden="false" customHeight="true" outlineLevel="0" collapsed="false">
      <c r="A13" s="154" t="s">
        <v>332</v>
      </c>
      <c r="B13" s="167" t="n">
        <v>5000</v>
      </c>
      <c r="C13" s="167" t="n">
        <v>5000</v>
      </c>
      <c r="D13" s="167" t="n">
        <v>5000</v>
      </c>
      <c r="E13" s="167" t="n">
        <v>5000</v>
      </c>
      <c r="F13" s="167" t="n">
        <v>5000</v>
      </c>
      <c r="G13" s="167" t="n">
        <v>5000</v>
      </c>
      <c r="H13" s="167" t="n">
        <v>5000</v>
      </c>
      <c r="I13" s="167" t="n">
        <v>5000</v>
      </c>
      <c r="J13" s="167" t="n">
        <v>5000</v>
      </c>
      <c r="K13" s="167" t="n">
        <v>5000</v>
      </c>
    </row>
    <row r="14" customFormat="false" ht="13.5" hidden="false" customHeight="true" outlineLevel="0" collapsed="false">
      <c r="A14" s="108" t="s">
        <v>333</v>
      </c>
      <c r="B14" s="140" t="n">
        <f aca="false">SUM(B6:B13)</f>
        <v>12500</v>
      </c>
      <c r="C14" s="135" t="n">
        <f aca="false">SUM(C6:C13)</f>
        <v>12500</v>
      </c>
      <c r="D14" s="135" t="n">
        <f aca="false">SUM(D6:D13)</f>
        <v>12500</v>
      </c>
      <c r="E14" s="135" t="n">
        <f aca="false">SUM(E6:E13)</f>
        <v>12500</v>
      </c>
      <c r="F14" s="135" t="n">
        <f aca="false">SUM(F6:F13)</f>
        <v>12500</v>
      </c>
      <c r="G14" s="135" t="n">
        <f aca="false">SUM(G6:G13)</f>
        <v>12500</v>
      </c>
      <c r="H14" s="135" t="n">
        <f aca="false">SUM(H6:H13)</f>
        <v>12500</v>
      </c>
      <c r="I14" s="135" t="n">
        <f aca="false">SUM(I6:I13)</f>
        <v>12500</v>
      </c>
      <c r="J14" s="135" t="n">
        <f aca="false">SUM(J6:J13)</f>
        <v>12500</v>
      </c>
      <c r="K14" s="136" t="n">
        <f aca="false">SUM(K6:K13)</f>
        <v>12500</v>
      </c>
    </row>
    <row r="15" customFormat="false" ht="12.75" hidden="false" customHeight="true" outlineLevel="0" collapsed="false">
      <c r="A15" s="67"/>
      <c r="B15" s="68"/>
      <c r="C15" s="68"/>
      <c r="D15" s="68"/>
      <c r="E15" s="68"/>
      <c r="F15" s="68"/>
      <c r="G15" s="67"/>
      <c r="H15" s="67"/>
      <c r="I15" s="67"/>
      <c r="J15" s="67"/>
      <c r="K15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12.7"/>
    <col collapsed="false" customWidth="true" hidden="false" outlineLevel="0" max="3" min="3" style="1" width="9.7"/>
    <col collapsed="false" customWidth="true" hidden="false" outlineLevel="0" max="4" min="4" style="1" width="13.7"/>
    <col collapsed="false" customWidth="true" hidden="false" outlineLevel="0" max="8" min="5" style="1" width="11.7"/>
    <col collapsed="false" customWidth="true" hidden="false" outlineLevel="0" max="12" min="9" style="1" width="10.13"/>
    <col collapsed="false" customWidth="true" hidden="false" outlineLevel="0" max="13" min="13" style="1" width="11.12"/>
  </cols>
  <sheetData>
    <row r="1" customFormat="false" ht="12.75" hidden="false" customHeight="true" outlineLevel="0" collapsed="false">
      <c r="A1" s="10" t="s">
        <v>334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48" t="s">
        <v>72</v>
      </c>
      <c r="B4" s="15"/>
      <c r="C4" s="48"/>
      <c r="D4" s="71" t="s">
        <v>75</v>
      </c>
      <c r="E4" s="71"/>
      <c r="F4" s="71"/>
      <c r="G4" s="71"/>
      <c r="H4" s="71"/>
      <c r="I4" s="71"/>
      <c r="J4" s="71"/>
      <c r="K4" s="71"/>
      <c r="L4" s="71"/>
      <c r="M4" s="71"/>
    </row>
    <row r="5" customFormat="false" ht="12.75" hidden="false" customHeight="true" outlineLevel="0" collapsed="false">
      <c r="A5" s="108" t="s">
        <v>336</v>
      </c>
      <c r="B5" s="187" t="s">
        <v>79</v>
      </c>
      <c r="C5" s="187" t="s">
        <v>138</v>
      </c>
      <c r="D5" s="187" t="n">
        <v>2009</v>
      </c>
      <c r="E5" s="127" t="n">
        <f aca="false">D5+1</f>
        <v>2010</v>
      </c>
      <c r="F5" s="127" t="n">
        <f aca="false">E5+1</f>
        <v>2011</v>
      </c>
      <c r="G5" s="127" t="n">
        <f aca="false">F5+1</f>
        <v>2012</v>
      </c>
      <c r="H5" s="128" t="n">
        <f aca="false">G5+1</f>
        <v>2013</v>
      </c>
      <c r="I5" s="128" t="n">
        <f aca="false">H5+1</f>
        <v>2014</v>
      </c>
      <c r="J5" s="128" t="n">
        <f aca="false">I5+1</f>
        <v>2015</v>
      </c>
      <c r="K5" s="128" t="n">
        <f aca="false">J5+1</f>
        <v>2016</v>
      </c>
      <c r="L5" s="128" t="n">
        <f aca="false">K5+1</f>
        <v>2017</v>
      </c>
      <c r="M5" s="128" t="n">
        <f aca="false">L5+1</f>
        <v>2018</v>
      </c>
    </row>
    <row r="6" customFormat="false" ht="12.75" hidden="false" customHeight="true" outlineLevel="0" collapsed="false">
      <c r="A6" s="59"/>
      <c r="B6" s="37"/>
      <c r="C6" s="190"/>
      <c r="D6" s="34" t="n">
        <f aca="false">C6*B6</f>
        <v>0</v>
      </c>
      <c r="E6" s="35" t="n">
        <f aca="false">D6</f>
        <v>0</v>
      </c>
      <c r="F6" s="35" t="n">
        <f aca="false">E6</f>
        <v>0</v>
      </c>
      <c r="G6" s="35" t="n">
        <f aca="false">F6</f>
        <v>0</v>
      </c>
      <c r="H6" s="35" t="n">
        <f aca="false">G6</f>
        <v>0</v>
      </c>
      <c r="I6" s="35" t="n">
        <f aca="false">H6</f>
        <v>0</v>
      </c>
      <c r="J6" s="35" t="n">
        <f aca="false">I6</f>
        <v>0</v>
      </c>
      <c r="K6" s="35" t="n">
        <f aca="false">J6</f>
        <v>0</v>
      </c>
      <c r="L6" s="35" t="n">
        <f aca="false">K6</f>
        <v>0</v>
      </c>
      <c r="M6" s="36" t="n">
        <f aca="false">L6</f>
        <v>0</v>
      </c>
    </row>
    <row r="7" customFormat="false" ht="12.75" hidden="false" customHeight="true" outlineLevel="0" collapsed="false">
      <c r="A7" s="59" t="s">
        <v>337</v>
      </c>
      <c r="B7" s="34" t="n">
        <f aca="false">'تكلفة المعدات'!D6</f>
        <v>200000</v>
      </c>
      <c r="C7" s="190" t="n">
        <v>0.05</v>
      </c>
      <c r="D7" s="34" t="n">
        <f aca="false">C7*B7</f>
        <v>10000</v>
      </c>
      <c r="E7" s="35" t="n">
        <f aca="false">D7</f>
        <v>10000</v>
      </c>
      <c r="F7" s="35" t="n">
        <f aca="false">E7</f>
        <v>10000</v>
      </c>
      <c r="G7" s="35" t="n">
        <f aca="false">F7</f>
        <v>10000</v>
      </c>
      <c r="H7" s="35" t="n">
        <f aca="false">G7</f>
        <v>10000</v>
      </c>
      <c r="I7" s="35" t="n">
        <f aca="false">H7</f>
        <v>10000</v>
      </c>
      <c r="J7" s="35" t="n">
        <f aca="false">I7</f>
        <v>10000</v>
      </c>
      <c r="K7" s="35" t="n">
        <f aca="false">J7</f>
        <v>10000</v>
      </c>
      <c r="L7" s="35" t="n">
        <f aca="false">K7</f>
        <v>10000</v>
      </c>
      <c r="M7" s="36" t="n">
        <f aca="false">L7</f>
        <v>10000</v>
      </c>
    </row>
    <row r="8" customFormat="false" ht="12.75" hidden="false" customHeight="true" outlineLevel="0" collapsed="false">
      <c r="A8" s="59"/>
      <c r="B8" s="34" t="n">
        <f aca="false">'تكلفة السيارات ووسائل النقل'!D6</f>
        <v>0</v>
      </c>
      <c r="C8" s="190"/>
      <c r="D8" s="34" t="n">
        <f aca="false">C8*B8</f>
        <v>0</v>
      </c>
      <c r="E8" s="35" t="n">
        <f aca="false">D8</f>
        <v>0</v>
      </c>
      <c r="F8" s="35" t="n">
        <f aca="false">E8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6" t="n">
        <f aca="false">L8</f>
        <v>0</v>
      </c>
    </row>
    <row r="9" customFormat="false" ht="12.75" hidden="false" customHeight="true" outlineLevel="0" collapsed="false">
      <c r="A9" s="59"/>
      <c r="B9" s="34" t="n">
        <f aca="false">'تكلفة الأجهزة واالأثاث'!D6</f>
        <v>0</v>
      </c>
      <c r="C9" s="190"/>
      <c r="D9" s="34" t="n">
        <f aca="false">C9*B9</f>
        <v>0</v>
      </c>
      <c r="E9" s="35" t="n">
        <f aca="false">D9</f>
        <v>0</v>
      </c>
      <c r="F9" s="35" t="n">
        <f aca="false">E9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6" t="n">
        <f aca="false">L9</f>
        <v>0</v>
      </c>
    </row>
    <row r="10" customFormat="false" ht="13.5" hidden="false" customHeight="true" outlineLevel="0" collapsed="false">
      <c r="A10" s="112" t="s">
        <v>338</v>
      </c>
      <c r="B10" s="140" t="n">
        <f aca="false">SUM(B6:B9)</f>
        <v>200000</v>
      </c>
      <c r="C10" s="112"/>
      <c r="D10" s="140" t="n">
        <f aca="false">SUM(D6:D9)</f>
        <v>10000</v>
      </c>
      <c r="E10" s="140" t="n">
        <f aca="false">SUM(E6:E9)</f>
        <v>10000</v>
      </c>
      <c r="F10" s="140" t="n">
        <f aca="false">SUM(F6:F9)</f>
        <v>10000</v>
      </c>
      <c r="G10" s="140" t="n">
        <f aca="false">SUM(G6:G9)</f>
        <v>10000</v>
      </c>
      <c r="H10" s="140" t="n">
        <f aca="false">SUM(H6:H9)</f>
        <v>10000</v>
      </c>
      <c r="I10" s="140" t="n">
        <f aca="false">SUM(I6:I9)</f>
        <v>10000</v>
      </c>
      <c r="J10" s="140" t="n">
        <f aca="false">SUM(J6:J9)</f>
        <v>10000</v>
      </c>
      <c r="K10" s="140" t="n">
        <f aca="false">SUM(K6:K9)</f>
        <v>10000</v>
      </c>
      <c r="L10" s="140" t="n">
        <f aca="false">SUM(L6:L9)</f>
        <v>10000</v>
      </c>
      <c r="M10" s="141" t="n">
        <f aca="false">SUM(M6:M9)</f>
        <v>10000</v>
      </c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12.7"/>
    <col collapsed="false" customWidth="true" hidden="false" outlineLevel="0" max="3" min="3" style="1" width="9.7"/>
    <col collapsed="false" customWidth="true" hidden="false" outlineLevel="0" max="4" min="4" style="1" width="13.7"/>
    <col collapsed="false" customWidth="true" hidden="false" outlineLevel="0" max="8" min="5" style="1" width="11.7"/>
    <col collapsed="false" customWidth="true" hidden="false" outlineLevel="0" max="12" min="9" style="1" width="10.13"/>
    <col collapsed="false" customWidth="true" hidden="false" outlineLevel="0" max="13" min="13" style="1" width="11.12"/>
  </cols>
  <sheetData>
    <row r="1" customFormat="false" ht="12.75" hidden="false" customHeight="true" outlineLevel="0" collapsed="false">
      <c r="A1" s="10" t="s">
        <v>339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48" t="s">
        <v>72</v>
      </c>
      <c r="B4" s="15"/>
      <c r="C4" s="48"/>
      <c r="D4" s="71" t="s">
        <v>75</v>
      </c>
      <c r="E4" s="71"/>
      <c r="F4" s="71"/>
      <c r="G4" s="71"/>
      <c r="H4" s="71"/>
      <c r="I4" s="71"/>
      <c r="J4" s="71"/>
      <c r="K4" s="71"/>
      <c r="L4" s="71"/>
      <c r="M4" s="71"/>
    </row>
    <row r="5" customFormat="false" ht="12.75" hidden="false" customHeight="true" outlineLevel="0" collapsed="false">
      <c r="A5" s="108" t="s">
        <v>336</v>
      </c>
      <c r="B5" s="187" t="s">
        <v>79</v>
      </c>
      <c r="C5" s="187" t="s">
        <v>138</v>
      </c>
      <c r="D5" s="187" t="n">
        <v>2009</v>
      </c>
      <c r="E5" s="127" t="n">
        <f aca="false">D5+1</f>
        <v>2010</v>
      </c>
      <c r="F5" s="127" t="n">
        <f aca="false">E5+1</f>
        <v>2011</v>
      </c>
      <c r="G5" s="127" t="n">
        <f aca="false">F5+1</f>
        <v>2012</v>
      </c>
      <c r="H5" s="128" t="n">
        <f aca="false">G5+1</f>
        <v>2013</v>
      </c>
      <c r="I5" s="128" t="n">
        <f aca="false">H5+1</f>
        <v>2014</v>
      </c>
      <c r="J5" s="128" t="n">
        <f aca="false">I5+1</f>
        <v>2015</v>
      </c>
      <c r="K5" s="128" t="n">
        <f aca="false">J5+1</f>
        <v>2016</v>
      </c>
      <c r="L5" s="128" t="n">
        <f aca="false">K5+1</f>
        <v>2017</v>
      </c>
      <c r="M5" s="128" t="n">
        <f aca="false">L5+1</f>
        <v>2018</v>
      </c>
    </row>
    <row r="6" customFormat="false" ht="12.75" hidden="false" customHeight="true" outlineLevel="0" collapsed="false">
      <c r="A6" s="59"/>
      <c r="B6" s="37"/>
      <c r="C6" s="190"/>
      <c r="D6" s="37"/>
      <c r="E6" s="38"/>
      <c r="F6" s="38"/>
      <c r="G6" s="38"/>
      <c r="H6" s="38"/>
      <c r="I6" s="38"/>
      <c r="J6" s="38"/>
      <c r="K6" s="38"/>
      <c r="L6" s="38"/>
      <c r="M6" s="39"/>
    </row>
    <row r="7" customFormat="false" ht="12.75" hidden="false" customHeight="true" outlineLevel="0" collapsed="false">
      <c r="A7" s="59" t="s">
        <v>337</v>
      </c>
      <c r="B7" s="37" t="n">
        <v>0</v>
      </c>
      <c r="C7" s="190" t="n">
        <v>0.01</v>
      </c>
      <c r="D7" s="34" t="n">
        <f aca="false">C7*B7</f>
        <v>0</v>
      </c>
      <c r="E7" s="35" t="n">
        <f aca="false">D7</f>
        <v>0</v>
      </c>
      <c r="F7" s="35" t="n">
        <f aca="false">E7</f>
        <v>0</v>
      </c>
      <c r="G7" s="35" t="n">
        <f aca="false">F7</f>
        <v>0</v>
      </c>
      <c r="H7" s="35" t="n">
        <f aca="false">G7</f>
        <v>0</v>
      </c>
      <c r="I7" s="35" t="n">
        <f aca="false">H7</f>
        <v>0</v>
      </c>
      <c r="J7" s="35" t="n">
        <f aca="false">I7</f>
        <v>0</v>
      </c>
      <c r="K7" s="35" t="n">
        <f aca="false">J7</f>
        <v>0</v>
      </c>
      <c r="L7" s="35" t="n">
        <f aca="false">K7</f>
        <v>0</v>
      </c>
      <c r="M7" s="36" t="n">
        <f aca="false">L7</f>
        <v>0</v>
      </c>
    </row>
    <row r="8" customFormat="false" ht="12.75" hidden="false" customHeight="true" outlineLevel="0" collapsed="false">
      <c r="A8" s="59" t="s">
        <v>341</v>
      </c>
      <c r="B8" s="34" t="n">
        <f aca="false">'تكلفة السيارات ووسائل النقل'!D6</f>
        <v>0</v>
      </c>
      <c r="C8" s="190" t="n">
        <v>0.01</v>
      </c>
      <c r="D8" s="34" t="n">
        <f aca="false">C8*B8</f>
        <v>0</v>
      </c>
      <c r="E8" s="35" t="n">
        <f aca="false">D8</f>
        <v>0</v>
      </c>
      <c r="F8" s="35" t="n">
        <f aca="false">E8</f>
        <v>0</v>
      </c>
      <c r="G8" s="35" t="n">
        <f aca="false">F8</f>
        <v>0</v>
      </c>
      <c r="H8" s="35" t="n">
        <f aca="false">G8</f>
        <v>0</v>
      </c>
      <c r="I8" s="35" t="n">
        <f aca="false">H8</f>
        <v>0</v>
      </c>
      <c r="J8" s="35" t="n">
        <f aca="false">I8</f>
        <v>0</v>
      </c>
      <c r="K8" s="35" t="n">
        <f aca="false">J8</f>
        <v>0</v>
      </c>
      <c r="L8" s="35" t="n">
        <f aca="false">K8</f>
        <v>0</v>
      </c>
      <c r="M8" s="36" t="n">
        <f aca="false">L8</f>
        <v>0</v>
      </c>
    </row>
    <row r="9" customFormat="false" ht="12.75" hidden="false" customHeight="true" outlineLevel="0" collapsed="false">
      <c r="A9" s="59" t="s">
        <v>342</v>
      </c>
      <c r="B9" s="34" t="n">
        <f aca="false">'تكلفة الأجهزة واالأثاث'!D6</f>
        <v>0</v>
      </c>
      <c r="C9" s="190" t="n">
        <v>0.01</v>
      </c>
      <c r="D9" s="34" t="n">
        <f aca="false">C9*B9</f>
        <v>0</v>
      </c>
      <c r="E9" s="35" t="n">
        <f aca="false">D9</f>
        <v>0</v>
      </c>
      <c r="F9" s="35" t="n">
        <f aca="false">E9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5" t="n">
        <f aca="false">J9</f>
        <v>0</v>
      </c>
      <c r="L9" s="35" t="n">
        <f aca="false">K9</f>
        <v>0</v>
      </c>
      <c r="M9" s="36" t="n">
        <f aca="false">L9</f>
        <v>0</v>
      </c>
    </row>
    <row r="10" customFormat="false" ht="13.5" hidden="false" customHeight="true" outlineLevel="0" collapsed="false">
      <c r="A10" s="112" t="s">
        <v>343</v>
      </c>
      <c r="B10" s="140" t="n">
        <f aca="false">SUM(B6:B9)</f>
        <v>0</v>
      </c>
      <c r="C10" s="112"/>
      <c r="D10" s="140" t="n">
        <f aca="false">SUM(D6:D9)</f>
        <v>0</v>
      </c>
      <c r="E10" s="140" t="n">
        <f aca="false">SUM(E6:E9)</f>
        <v>0</v>
      </c>
      <c r="F10" s="140" t="n">
        <f aca="false">SUM(F6:F9)</f>
        <v>0</v>
      </c>
      <c r="G10" s="140" t="n">
        <f aca="false">SUM(G6:G9)</f>
        <v>0</v>
      </c>
      <c r="H10" s="140" t="n">
        <f aca="false">SUM(H6:H9)</f>
        <v>0</v>
      </c>
      <c r="I10" s="140" t="n">
        <f aca="false">SUM(I6:I9)</f>
        <v>0</v>
      </c>
      <c r="J10" s="140" t="n">
        <f aca="false">SUM(J6:J9)</f>
        <v>0</v>
      </c>
      <c r="K10" s="140" t="n">
        <f aca="false">SUM(K6:K9)</f>
        <v>0</v>
      </c>
      <c r="L10" s="140" t="n">
        <f aca="false">SUM(L6:L9)</f>
        <v>0</v>
      </c>
      <c r="M10" s="141" t="n">
        <f aca="false">SUM(M6:M9)</f>
        <v>0</v>
      </c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0.7"/>
    <col collapsed="false" customWidth="true" hidden="false" outlineLevel="0" max="2" min="2" style="1" width="12.7"/>
    <col collapsed="false" customWidth="true" hidden="false" outlineLevel="0" max="3" min="3" style="1" width="13.7"/>
    <col collapsed="false" customWidth="true" hidden="false" outlineLevel="0" max="7" min="4" style="1" width="11.7"/>
    <col collapsed="false" customWidth="true" hidden="false" outlineLevel="0" max="11" min="8" style="1" width="10.13"/>
    <col collapsed="false" customWidth="true" hidden="false" outlineLevel="0" max="12" min="12" style="1" width="11.12"/>
  </cols>
  <sheetData>
    <row r="1" customFormat="false" ht="12.75" hidden="false" customHeight="true" outlineLevel="0" collapsed="false">
      <c r="A1" s="10" t="s">
        <v>344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48" t="s">
        <v>72</v>
      </c>
      <c r="B4" s="15"/>
      <c r="C4" s="71" t="s">
        <v>75</v>
      </c>
      <c r="D4" s="71"/>
      <c r="E4" s="71"/>
      <c r="F4" s="71"/>
      <c r="G4" s="71"/>
      <c r="H4" s="71"/>
      <c r="I4" s="71"/>
      <c r="J4" s="71"/>
      <c r="K4" s="71"/>
      <c r="L4" s="71"/>
    </row>
    <row r="5" customFormat="false" ht="12.75" hidden="false" customHeight="true" outlineLevel="0" collapsed="false">
      <c r="A5" s="52" t="s">
        <v>346</v>
      </c>
      <c r="B5" s="53" t="s">
        <v>79</v>
      </c>
      <c r="C5" s="53" t="n">
        <v>2009</v>
      </c>
      <c r="D5" s="98" t="n">
        <f aca="false">C5+1</f>
        <v>2010</v>
      </c>
      <c r="E5" s="98" t="n">
        <f aca="false">D5+1</f>
        <v>2011</v>
      </c>
      <c r="F5" s="98" t="n">
        <f aca="false">E5+1</f>
        <v>2012</v>
      </c>
      <c r="G5" s="99" t="n">
        <f aca="false">F5+1</f>
        <v>2013</v>
      </c>
      <c r="H5" s="99" t="n">
        <f aca="false">G5+1</f>
        <v>2014</v>
      </c>
      <c r="I5" s="99" t="n">
        <f aca="false">H5+1</f>
        <v>2015</v>
      </c>
      <c r="J5" s="99" t="n">
        <f aca="false">I5+1</f>
        <v>2016</v>
      </c>
      <c r="K5" s="99" t="n">
        <f aca="false">J5+1</f>
        <v>2017</v>
      </c>
      <c r="L5" s="99" t="n">
        <f aca="false">K5+1</f>
        <v>2018</v>
      </c>
    </row>
    <row r="6" customFormat="false" ht="12.75" hidden="false" customHeight="true" outlineLevel="0" collapsed="false">
      <c r="A6" s="90"/>
      <c r="B6" s="167"/>
      <c r="C6" s="37"/>
      <c r="D6" s="38"/>
      <c r="E6" s="38"/>
      <c r="F6" s="38"/>
      <c r="G6" s="38"/>
      <c r="H6" s="38"/>
      <c r="I6" s="38"/>
      <c r="J6" s="38"/>
      <c r="K6" s="38"/>
      <c r="L6" s="39"/>
    </row>
    <row r="7" customFormat="false" ht="12.75" hidden="false" customHeight="true" outlineLevel="0" collapsed="false">
      <c r="A7" s="191" t="s">
        <v>347</v>
      </c>
      <c r="B7" s="167" t="n">
        <v>200</v>
      </c>
      <c r="C7" s="34" t="n">
        <f aca="false">B7</f>
        <v>200</v>
      </c>
      <c r="D7" s="35" t="n">
        <f aca="false">C7</f>
        <v>200</v>
      </c>
      <c r="E7" s="35" t="n">
        <f aca="false">D7</f>
        <v>200</v>
      </c>
      <c r="F7" s="35" t="n">
        <f aca="false">E7</f>
        <v>200</v>
      </c>
      <c r="G7" s="35" t="n">
        <f aca="false">F7</f>
        <v>200</v>
      </c>
      <c r="H7" s="35" t="n">
        <f aca="false">G7</f>
        <v>200</v>
      </c>
      <c r="I7" s="35" t="n">
        <f aca="false">H7</f>
        <v>200</v>
      </c>
      <c r="J7" s="35" t="n">
        <f aca="false">I7</f>
        <v>200</v>
      </c>
      <c r="K7" s="35" t="n">
        <f aca="false">J7</f>
        <v>200</v>
      </c>
      <c r="L7" s="36" t="n">
        <f aca="false">K7</f>
        <v>200</v>
      </c>
    </row>
    <row r="8" customFormat="false" ht="12.75" hidden="false" customHeight="true" outlineLevel="0" collapsed="false">
      <c r="A8" s="90" t="s">
        <v>348</v>
      </c>
      <c r="B8" s="167" t="n">
        <v>300</v>
      </c>
      <c r="C8" s="34" t="n">
        <f aca="false">B8</f>
        <v>300</v>
      </c>
      <c r="D8" s="35" t="n">
        <f aca="false">C8</f>
        <v>300</v>
      </c>
      <c r="E8" s="35" t="n">
        <f aca="false">D8</f>
        <v>300</v>
      </c>
      <c r="F8" s="35" t="n">
        <f aca="false">E8</f>
        <v>300</v>
      </c>
      <c r="G8" s="35" t="n">
        <f aca="false">F8</f>
        <v>300</v>
      </c>
      <c r="H8" s="35" t="n">
        <f aca="false">G8</f>
        <v>300</v>
      </c>
      <c r="I8" s="35" t="n">
        <f aca="false">H8</f>
        <v>300</v>
      </c>
      <c r="J8" s="35" t="n">
        <f aca="false">I8</f>
        <v>300</v>
      </c>
      <c r="K8" s="35" t="n">
        <f aca="false">J8</f>
        <v>300</v>
      </c>
      <c r="L8" s="36" t="n">
        <f aca="false">K8</f>
        <v>300</v>
      </c>
    </row>
    <row r="9" customFormat="false" ht="12.75" hidden="false" customHeight="true" outlineLevel="0" collapsed="false">
      <c r="A9" s="90"/>
      <c r="B9" s="167"/>
      <c r="C9" s="37"/>
      <c r="D9" s="38"/>
      <c r="E9" s="38"/>
      <c r="F9" s="38"/>
      <c r="G9" s="38"/>
      <c r="H9" s="38"/>
      <c r="I9" s="38"/>
      <c r="J9" s="38"/>
      <c r="K9" s="38"/>
      <c r="L9" s="39"/>
    </row>
    <row r="10" customFormat="false" ht="12.75" hidden="false" customHeight="true" outlineLevel="0" collapsed="false">
      <c r="A10" s="90"/>
      <c r="B10" s="167"/>
      <c r="C10" s="37"/>
      <c r="D10" s="38"/>
      <c r="E10" s="38"/>
      <c r="F10" s="38"/>
      <c r="G10" s="38"/>
      <c r="H10" s="38"/>
      <c r="I10" s="38"/>
      <c r="J10" s="38"/>
      <c r="K10" s="38"/>
      <c r="L10" s="39"/>
    </row>
    <row r="11" customFormat="false" ht="12.75" hidden="false" customHeight="true" outlineLevel="0" collapsed="false">
      <c r="A11" s="90"/>
      <c r="B11" s="167"/>
      <c r="C11" s="37"/>
      <c r="D11" s="38"/>
      <c r="E11" s="38"/>
      <c r="F11" s="38"/>
      <c r="G11" s="38"/>
      <c r="H11" s="38"/>
      <c r="I11" s="38"/>
      <c r="J11" s="38"/>
      <c r="K11" s="38"/>
      <c r="L11" s="39"/>
    </row>
    <row r="12" customFormat="false" ht="12.75" hidden="false" customHeight="true" outlineLevel="0" collapsed="false">
      <c r="A12" s="90"/>
      <c r="B12" s="167"/>
      <c r="C12" s="37"/>
      <c r="D12" s="38"/>
      <c r="E12" s="38"/>
      <c r="F12" s="38"/>
      <c r="G12" s="38"/>
      <c r="H12" s="38"/>
      <c r="I12" s="38"/>
      <c r="J12" s="38"/>
      <c r="K12" s="38"/>
      <c r="L12" s="39"/>
    </row>
    <row r="13" customFormat="false" ht="13.5" hidden="false" customHeight="true" outlineLevel="0" collapsed="false">
      <c r="A13" s="65" t="s">
        <v>62</v>
      </c>
      <c r="B13" s="81" t="n">
        <f aca="false">SUM(B6:B12)</f>
        <v>500</v>
      </c>
      <c r="C13" s="81" t="n">
        <f aca="false">SUM(C6:C12)</f>
        <v>500</v>
      </c>
      <c r="D13" s="81" t="n">
        <f aca="false">SUM(D6:D12)</f>
        <v>500</v>
      </c>
      <c r="E13" s="81" t="n">
        <f aca="false">SUM(E6:E12)</f>
        <v>500</v>
      </c>
      <c r="F13" s="81" t="n">
        <f aca="false">SUM(F6:F12)</f>
        <v>500</v>
      </c>
      <c r="G13" s="81" t="n">
        <f aca="false">SUM(G6:G12)</f>
        <v>500</v>
      </c>
      <c r="H13" s="81" t="n">
        <f aca="false">SUM(H6:H12)</f>
        <v>500</v>
      </c>
      <c r="I13" s="81" t="n">
        <f aca="false">SUM(I6:I12)</f>
        <v>500</v>
      </c>
      <c r="J13" s="81" t="n">
        <f aca="false">SUM(J6:J12)</f>
        <v>500</v>
      </c>
      <c r="K13" s="81" t="n">
        <f aca="false">SUM(K6:K12)</f>
        <v>500</v>
      </c>
      <c r="L13" s="44" t="n">
        <f aca="false">SUM(L6:L12)</f>
        <v>500</v>
      </c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5.12"/>
    <col collapsed="false" customWidth="true" hidden="false" outlineLevel="0" max="2" min="2" style="1" width="12.7"/>
    <col collapsed="false" customWidth="true" hidden="false" outlineLevel="0" max="3" min="3" style="1" width="13.7"/>
    <col collapsed="false" customWidth="true" hidden="false" outlineLevel="0" max="7" min="4" style="1" width="11.7"/>
    <col collapsed="false" customWidth="true" hidden="false" outlineLevel="0" max="11" min="8" style="1" width="10.13"/>
    <col collapsed="false" customWidth="true" hidden="false" outlineLevel="0" max="12" min="12" style="1" width="11.12"/>
  </cols>
  <sheetData>
    <row r="1" customFormat="false" ht="12.75" hidden="false" customHeight="true" outlineLevel="0" collapsed="false">
      <c r="A1" s="10" t="s">
        <v>349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48" t="s">
        <v>72</v>
      </c>
      <c r="B4" s="15"/>
      <c r="C4" s="84" t="s">
        <v>75</v>
      </c>
      <c r="D4" s="84"/>
      <c r="E4" s="84"/>
      <c r="F4" s="84"/>
      <c r="G4" s="84"/>
      <c r="H4" s="84"/>
      <c r="I4" s="84"/>
      <c r="J4" s="84"/>
      <c r="K4" s="84"/>
      <c r="L4" s="84"/>
    </row>
    <row r="5" customFormat="false" ht="12.75" hidden="false" customHeight="true" outlineLevel="0" collapsed="false">
      <c r="A5" s="52" t="s">
        <v>351</v>
      </c>
      <c r="B5" s="53" t="s">
        <v>79</v>
      </c>
      <c r="C5" s="22" t="n">
        <v>2019</v>
      </c>
      <c r="D5" s="23" t="n">
        <f aca="false">C5+1</f>
        <v>2020</v>
      </c>
      <c r="E5" s="23" t="n">
        <f aca="false">D5+1</f>
        <v>2021</v>
      </c>
      <c r="F5" s="23" t="n">
        <f aca="false">E5+1</f>
        <v>2022</v>
      </c>
      <c r="G5" s="23" t="n">
        <f aca="false">F5+1</f>
        <v>2023</v>
      </c>
      <c r="H5" s="23" t="n">
        <f aca="false">G5+1</f>
        <v>2024</v>
      </c>
      <c r="I5" s="23" t="n">
        <f aca="false">H5+1</f>
        <v>2025</v>
      </c>
      <c r="J5" s="23" t="n">
        <f aca="false">I5+1</f>
        <v>2026</v>
      </c>
      <c r="K5" s="23" t="n">
        <f aca="false">J5+1</f>
        <v>2027</v>
      </c>
      <c r="L5" s="24" t="n">
        <f aca="false">K5+1</f>
        <v>2028</v>
      </c>
    </row>
    <row r="6" customFormat="false" ht="12.75" hidden="false" customHeight="true" outlineLevel="0" collapsed="false">
      <c r="A6" s="90" t="s">
        <v>352</v>
      </c>
      <c r="B6" s="167" t="n">
        <v>1000</v>
      </c>
      <c r="C6" s="34" t="n">
        <f aca="false">B6</f>
        <v>1000</v>
      </c>
      <c r="D6" s="35" t="n">
        <f aca="false">C6</f>
        <v>1000</v>
      </c>
      <c r="E6" s="35" t="n">
        <f aca="false">D6</f>
        <v>1000</v>
      </c>
      <c r="F6" s="35" t="n">
        <f aca="false">E6</f>
        <v>1000</v>
      </c>
      <c r="G6" s="35" t="n">
        <f aca="false">F6</f>
        <v>1000</v>
      </c>
      <c r="H6" s="35" t="n">
        <f aca="false">G6</f>
        <v>1000</v>
      </c>
      <c r="I6" s="35" t="n">
        <f aca="false">H6</f>
        <v>1000</v>
      </c>
      <c r="J6" s="35" t="n">
        <f aca="false">I6</f>
        <v>1000</v>
      </c>
      <c r="K6" s="35" t="n">
        <f aca="false">J6</f>
        <v>1000</v>
      </c>
      <c r="L6" s="36" t="n">
        <f aca="false">K6</f>
        <v>1000</v>
      </c>
    </row>
    <row r="7" customFormat="false" ht="12.75" hidden="false" customHeight="true" outlineLevel="0" collapsed="false">
      <c r="A7" s="90"/>
      <c r="B7" s="167"/>
      <c r="C7" s="37"/>
      <c r="D7" s="38"/>
      <c r="E7" s="38"/>
      <c r="F7" s="38"/>
      <c r="G7" s="38"/>
      <c r="H7" s="38"/>
      <c r="I7" s="38"/>
      <c r="J7" s="38"/>
      <c r="K7" s="38"/>
      <c r="L7" s="39"/>
    </row>
    <row r="8" customFormat="false" ht="12.75" hidden="false" customHeight="true" outlineLevel="0" collapsed="false">
      <c r="A8" s="90"/>
      <c r="B8" s="167"/>
      <c r="C8" s="37"/>
      <c r="D8" s="38"/>
      <c r="E8" s="38"/>
      <c r="F8" s="38"/>
      <c r="G8" s="38"/>
      <c r="H8" s="38"/>
      <c r="I8" s="38"/>
      <c r="J8" s="38"/>
      <c r="K8" s="38"/>
      <c r="L8" s="39"/>
    </row>
    <row r="9" customFormat="false" ht="12.75" hidden="false" customHeight="true" outlineLevel="0" collapsed="false">
      <c r="A9" s="59"/>
      <c r="B9" s="167"/>
      <c r="C9" s="37"/>
      <c r="D9" s="38"/>
      <c r="E9" s="38"/>
      <c r="F9" s="38"/>
      <c r="G9" s="38"/>
      <c r="H9" s="38"/>
      <c r="I9" s="38"/>
      <c r="J9" s="38"/>
      <c r="K9" s="38"/>
      <c r="L9" s="39"/>
    </row>
    <row r="10" customFormat="false" ht="13.5" hidden="false" customHeight="true" outlineLevel="0" collapsed="false">
      <c r="A10" s="65" t="s">
        <v>62</v>
      </c>
      <c r="B10" s="81" t="n">
        <f aca="false">SUM(B6:B9)</f>
        <v>1000</v>
      </c>
      <c r="C10" s="45" t="n">
        <f aca="false">SUM(C6:C9)</f>
        <v>1000</v>
      </c>
      <c r="D10" s="46" t="n">
        <f aca="false">SUM(D6:D9)</f>
        <v>1000</v>
      </c>
      <c r="E10" s="46" t="n">
        <f aca="false">SUM(E6:E9)</f>
        <v>1000</v>
      </c>
      <c r="F10" s="46" t="n">
        <f aca="false">SUM(F6:F9)</f>
        <v>1000</v>
      </c>
      <c r="G10" s="46" t="n">
        <f aca="false">SUM(G6:G9)</f>
        <v>1000</v>
      </c>
      <c r="H10" s="46" t="n">
        <f aca="false">SUM(H6:H9)</f>
        <v>1000</v>
      </c>
      <c r="I10" s="46" t="n">
        <f aca="false">SUM(I6:I9)</f>
        <v>1000</v>
      </c>
      <c r="J10" s="46" t="n">
        <f aca="false">SUM(J6:J9)</f>
        <v>1000</v>
      </c>
      <c r="K10" s="46" t="n">
        <f aca="false">SUM(K6:K9)</f>
        <v>1000</v>
      </c>
      <c r="L10" s="47" t="n">
        <f aca="false">SUM(L6:L9)</f>
        <v>1000</v>
      </c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12.7"/>
    <col collapsed="false" customWidth="true" hidden="false" outlineLevel="0" max="3" min="3" style="1" width="9.7"/>
    <col collapsed="false" customWidth="true" hidden="false" outlineLevel="0" max="4" min="4" style="1" width="13.7"/>
    <col collapsed="false" customWidth="true" hidden="false" outlineLevel="0" max="8" min="5" style="1" width="11.7"/>
    <col collapsed="false" customWidth="true" hidden="false" outlineLevel="0" max="12" min="9" style="1" width="10.13"/>
    <col collapsed="false" customWidth="true" hidden="false" outlineLevel="0" max="13" min="13" style="1" width="11.12"/>
  </cols>
  <sheetData>
    <row r="1" customFormat="false" ht="12.75" hidden="false" customHeight="true" outlineLevel="0" collapsed="false">
      <c r="A1" s="10" t="s">
        <v>353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M3" s="1" t="s">
        <v>71</v>
      </c>
    </row>
    <row r="4" customFormat="false" ht="17.25" hidden="false" customHeight="true" outlineLevel="0" collapsed="false">
      <c r="A4" s="48" t="s">
        <v>72</v>
      </c>
      <c r="B4" s="15"/>
      <c r="C4" s="48"/>
      <c r="D4" s="71" t="s">
        <v>75</v>
      </c>
      <c r="E4" s="71"/>
      <c r="F4" s="71"/>
      <c r="G4" s="71"/>
      <c r="H4" s="71"/>
      <c r="I4" s="71"/>
      <c r="J4" s="71"/>
      <c r="K4" s="71"/>
      <c r="L4" s="71"/>
      <c r="M4" s="71"/>
    </row>
    <row r="5" customFormat="false" ht="12.75" hidden="false" customHeight="true" outlineLevel="0" collapsed="false">
      <c r="A5" s="52" t="s">
        <v>336</v>
      </c>
      <c r="B5" s="53" t="s">
        <v>79</v>
      </c>
      <c r="C5" s="53" t="s">
        <v>138</v>
      </c>
      <c r="D5" s="53" t="n">
        <v>2019</v>
      </c>
      <c r="E5" s="98" t="n">
        <f aca="false">D5+1</f>
        <v>2020</v>
      </c>
      <c r="F5" s="98" t="n">
        <f aca="false">E5+1</f>
        <v>2021</v>
      </c>
      <c r="G5" s="98" t="n">
        <f aca="false">F5+1</f>
        <v>2022</v>
      </c>
      <c r="H5" s="99" t="n">
        <f aca="false">G5+1</f>
        <v>2023</v>
      </c>
      <c r="I5" s="99" t="n">
        <f aca="false">H5+1</f>
        <v>2024</v>
      </c>
      <c r="J5" s="99" t="n">
        <f aca="false">I5+1</f>
        <v>2025</v>
      </c>
      <c r="K5" s="99" t="n">
        <f aca="false">J5+1</f>
        <v>2026</v>
      </c>
      <c r="L5" s="99" t="n">
        <f aca="false">K5+1</f>
        <v>2027</v>
      </c>
      <c r="M5" s="99" t="n">
        <f aca="false">L5+1</f>
        <v>2028</v>
      </c>
    </row>
    <row r="6" customFormat="false" ht="12.75" hidden="false" customHeight="true" outlineLevel="0" collapsed="false">
      <c r="A6" s="59"/>
      <c r="B6" s="37"/>
      <c r="C6" s="190"/>
      <c r="D6" s="37"/>
      <c r="E6" s="38"/>
      <c r="F6" s="38"/>
      <c r="G6" s="38"/>
      <c r="H6" s="38"/>
      <c r="I6" s="38"/>
      <c r="J6" s="38"/>
      <c r="K6" s="38"/>
      <c r="L6" s="38"/>
      <c r="M6" s="39"/>
    </row>
    <row r="7" customFormat="false" ht="12.75" hidden="false" customHeight="true" outlineLevel="0" collapsed="false">
      <c r="A7" s="59" t="s">
        <v>337</v>
      </c>
      <c r="B7" s="34" t="n">
        <f aca="false">'تكلفة المعدات'!D6</f>
        <v>200000</v>
      </c>
      <c r="C7" s="190" t="n">
        <v>0.1</v>
      </c>
      <c r="D7" s="34" t="n">
        <f aca="false">C7*B7</f>
        <v>20000</v>
      </c>
      <c r="E7" s="35" t="n">
        <f aca="false">D7</f>
        <v>20000</v>
      </c>
      <c r="F7" s="35" t="n">
        <f aca="false">E7</f>
        <v>20000</v>
      </c>
      <c r="G7" s="35" t="n">
        <f aca="false">F7</f>
        <v>20000</v>
      </c>
      <c r="H7" s="35" t="n">
        <f aca="false">G7</f>
        <v>20000</v>
      </c>
      <c r="I7" s="35" t="n">
        <f aca="false">H7</f>
        <v>20000</v>
      </c>
      <c r="J7" s="35" t="n">
        <f aca="false">I7</f>
        <v>20000</v>
      </c>
      <c r="K7" s="35" t="n">
        <f aca="false">J7</f>
        <v>20000</v>
      </c>
      <c r="L7" s="35" t="n">
        <f aca="false">K7</f>
        <v>20000</v>
      </c>
      <c r="M7" s="36" t="n">
        <f aca="false">L7</f>
        <v>20000</v>
      </c>
    </row>
    <row r="8" customFormat="false" ht="12.75" hidden="false" customHeight="true" outlineLevel="0" collapsed="false">
      <c r="A8" s="59"/>
      <c r="B8" s="37"/>
      <c r="C8" s="190"/>
      <c r="D8" s="37"/>
      <c r="E8" s="38"/>
      <c r="F8" s="38"/>
      <c r="G8" s="38"/>
      <c r="H8" s="38"/>
      <c r="I8" s="38"/>
      <c r="J8" s="38"/>
      <c r="K8" s="38"/>
      <c r="L8" s="38"/>
      <c r="M8" s="39"/>
    </row>
    <row r="9" customFormat="false" ht="12.75" hidden="false" customHeight="true" outlineLevel="0" collapsed="false">
      <c r="A9" s="59"/>
      <c r="B9" s="37"/>
      <c r="C9" s="190"/>
      <c r="D9" s="37"/>
      <c r="E9" s="38"/>
      <c r="F9" s="38"/>
      <c r="G9" s="38"/>
      <c r="H9" s="38"/>
      <c r="I9" s="38"/>
      <c r="J9" s="38"/>
      <c r="K9" s="38"/>
      <c r="L9" s="38"/>
      <c r="M9" s="39"/>
    </row>
    <row r="10" customFormat="false" ht="12.75" hidden="false" customHeight="true" outlineLevel="0" collapsed="false">
      <c r="A10" s="59" t="s">
        <v>110</v>
      </c>
      <c r="B10" s="34" t="n">
        <f aca="false">'رأس مال ثابت'!B11</f>
        <v>96000</v>
      </c>
      <c r="C10" s="190" t="n">
        <v>1</v>
      </c>
      <c r="D10" s="34" t="n">
        <f aca="false">C10*B10</f>
        <v>96000</v>
      </c>
      <c r="E10" s="38" t="n">
        <v>0</v>
      </c>
      <c r="F10" s="35" t="n">
        <f aca="false">E10</f>
        <v>0</v>
      </c>
      <c r="G10" s="35" t="n">
        <f aca="false">F10</f>
        <v>0</v>
      </c>
      <c r="H10" s="35" t="n">
        <f aca="false">G10</f>
        <v>0</v>
      </c>
      <c r="I10" s="35" t="n">
        <f aca="false">H10</f>
        <v>0</v>
      </c>
      <c r="J10" s="35" t="n">
        <f aca="false">I10</f>
        <v>0</v>
      </c>
      <c r="K10" s="35" t="n">
        <f aca="false">J10</f>
        <v>0</v>
      </c>
      <c r="L10" s="35" t="n">
        <f aca="false">K10</f>
        <v>0</v>
      </c>
      <c r="M10" s="36" t="n">
        <f aca="false">L10</f>
        <v>0</v>
      </c>
    </row>
    <row r="11" customFormat="false" ht="13.5" hidden="false" customHeight="true" outlineLevel="0" collapsed="false">
      <c r="A11" s="65" t="s">
        <v>62</v>
      </c>
      <c r="B11" s="81" t="n">
        <f aca="false">SUM(B6:B10)</f>
        <v>296000</v>
      </c>
      <c r="C11" s="65"/>
      <c r="D11" s="81" t="n">
        <f aca="false">SUM(D6:D10)</f>
        <v>116000</v>
      </c>
      <c r="E11" s="81" t="n">
        <f aca="false">SUM(E6:E10)</f>
        <v>20000</v>
      </c>
      <c r="F11" s="81" t="n">
        <f aca="false">SUM(F6:F10)</f>
        <v>20000</v>
      </c>
      <c r="G11" s="81" t="n">
        <f aca="false">SUM(G6:G10)</f>
        <v>20000</v>
      </c>
      <c r="H11" s="81" t="n">
        <f aca="false">SUM(H6:H10)</f>
        <v>20000</v>
      </c>
      <c r="I11" s="81" t="n">
        <f aca="false">SUM(I6:I10)</f>
        <v>20000</v>
      </c>
      <c r="J11" s="81" t="n">
        <f aca="false">SUM(J6:J10)</f>
        <v>20000</v>
      </c>
      <c r="K11" s="81" t="n">
        <f aca="false">SUM(K6:K10)</f>
        <v>20000</v>
      </c>
      <c r="L11" s="81" t="n">
        <f aca="false">SUM(L6:L10)</f>
        <v>20000</v>
      </c>
      <c r="M11" s="81" t="n">
        <f aca="false">SUM(M6:M10)</f>
        <v>20000</v>
      </c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D4:M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5.12"/>
    <col collapsed="false" customWidth="true" hidden="false" outlineLevel="0" max="2" min="2" style="1" width="13.7"/>
    <col collapsed="false" customWidth="true" hidden="false" outlineLevel="0" max="6" min="3" style="1" width="11.7"/>
    <col collapsed="false" customWidth="true" hidden="false" outlineLevel="0" max="10" min="7" style="1" width="10.13"/>
    <col collapsed="false" customWidth="true" hidden="false" outlineLevel="0" max="11" min="11" style="1" width="11.12"/>
  </cols>
  <sheetData>
    <row r="1" customFormat="false" ht="12.75" hidden="false" customHeight="true" outlineLevel="0" collapsed="false">
      <c r="A1" s="10" t="s">
        <v>355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2.75" hidden="false" customHeight="true" outlineLevel="0" collapsed="false">
      <c r="A2" s="10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48" t="s">
        <v>72</v>
      </c>
      <c r="B4" s="84" t="s">
        <v>75</v>
      </c>
      <c r="C4" s="84"/>
      <c r="D4" s="84"/>
      <c r="E4" s="84"/>
      <c r="F4" s="84"/>
      <c r="G4" s="84"/>
      <c r="H4" s="84"/>
      <c r="I4" s="84"/>
      <c r="J4" s="84"/>
      <c r="K4" s="84"/>
    </row>
    <row r="5" customFormat="false" ht="12.75" hidden="false" customHeight="true" outlineLevel="0" collapsed="false">
      <c r="A5" s="108" t="s">
        <v>357</v>
      </c>
      <c r="B5" s="109" t="n">
        <v>2019</v>
      </c>
      <c r="C5" s="110" t="n">
        <f aca="false">B5+1</f>
        <v>2020</v>
      </c>
      <c r="D5" s="110" t="n">
        <f aca="false">C5+1</f>
        <v>2021</v>
      </c>
      <c r="E5" s="110" t="n">
        <f aca="false">D5+1</f>
        <v>2022</v>
      </c>
      <c r="F5" s="110" t="n">
        <f aca="false">E5+1</f>
        <v>2023</v>
      </c>
      <c r="G5" s="110" t="n">
        <f aca="false">F5+1</f>
        <v>2024</v>
      </c>
      <c r="H5" s="110" t="n">
        <f aca="false">G5+1</f>
        <v>2025</v>
      </c>
      <c r="I5" s="110" t="n">
        <f aca="false">H5+1</f>
        <v>2026</v>
      </c>
      <c r="J5" s="110" t="n">
        <f aca="false">I5+1</f>
        <v>2027</v>
      </c>
      <c r="K5" s="111" t="n">
        <f aca="false">J5+1</f>
        <v>2028</v>
      </c>
    </row>
    <row r="6" customFormat="false" ht="12.75" hidden="false" customHeight="true" outlineLevel="0" collapsed="false">
      <c r="A6" s="90" t="s">
        <v>122</v>
      </c>
      <c r="B6" s="34" t="n">
        <f aca="false">الرواتب!D24</f>
        <v>10800</v>
      </c>
      <c r="C6" s="35" t="n">
        <f aca="false">الرواتب!E24</f>
        <v>10800</v>
      </c>
      <c r="D6" s="35" t="n">
        <f aca="false">الرواتب!F24</f>
        <v>10800</v>
      </c>
      <c r="E6" s="35" t="n">
        <f aca="false">الرواتب!G24</f>
        <v>10800</v>
      </c>
      <c r="F6" s="35" t="n">
        <f aca="false">الرواتب!H24</f>
        <v>10800</v>
      </c>
      <c r="G6" s="35" t="n">
        <f aca="false">الرواتب!I24</f>
        <v>10800</v>
      </c>
      <c r="H6" s="35" t="n">
        <f aca="false">الرواتب!J24</f>
        <v>10800</v>
      </c>
      <c r="I6" s="35" t="n">
        <f aca="false">الرواتب!K24</f>
        <v>10800</v>
      </c>
      <c r="J6" s="35" t="n">
        <f aca="false">الرواتب!L24</f>
        <v>10800</v>
      </c>
      <c r="K6" s="36" t="n">
        <f aca="false">الرواتب!M24</f>
        <v>10800</v>
      </c>
    </row>
    <row r="7" customFormat="false" ht="12.75" hidden="false" customHeight="true" outlineLevel="0" collapsed="false">
      <c r="A7" s="90" t="s">
        <v>124</v>
      </c>
      <c r="B7" s="34" t="n">
        <f aca="false">'منافع عامة'!B14</f>
        <v>12500</v>
      </c>
      <c r="C7" s="35" t="n">
        <f aca="false">'منافع عامة'!C14</f>
        <v>12500</v>
      </c>
      <c r="D7" s="35" t="n">
        <f aca="false">'منافع عامة'!D14</f>
        <v>12500</v>
      </c>
      <c r="E7" s="35" t="n">
        <f aca="false">'منافع عامة'!E14</f>
        <v>12500</v>
      </c>
      <c r="F7" s="35" t="n">
        <f aca="false">'منافع عامة'!F14</f>
        <v>12500</v>
      </c>
      <c r="G7" s="35" t="n">
        <f aca="false">'منافع عامة'!G14</f>
        <v>12500</v>
      </c>
      <c r="H7" s="35" t="n">
        <f aca="false">'منافع عامة'!H14</f>
        <v>12500</v>
      </c>
      <c r="I7" s="35" t="n">
        <f aca="false">'منافع عامة'!I14</f>
        <v>12500</v>
      </c>
      <c r="J7" s="35" t="n">
        <f aca="false">'منافع عامة'!J14</f>
        <v>12500</v>
      </c>
      <c r="K7" s="36" t="n">
        <f aca="false">'منافع عامة'!K14</f>
        <v>12500</v>
      </c>
    </row>
    <row r="8" customFormat="false" ht="12.75" hidden="false" customHeight="true" outlineLevel="0" collapsed="false">
      <c r="A8" s="90" t="s">
        <v>125</v>
      </c>
      <c r="B8" s="34" t="n">
        <f aca="false">'تكلفة الصيانة'!D10</f>
        <v>10000</v>
      </c>
      <c r="C8" s="35" t="n">
        <f aca="false">'تكلفة الصيانة'!E10</f>
        <v>10000</v>
      </c>
      <c r="D8" s="35" t="n">
        <f aca="false">'تكلفة الصيانة'!F10</f>
        <v>10000</v>
      </c>
      <c r="E8" s="35" t="n">
        <f aca="false">'تكلفة الصيانة'!G10</f>
        <v>10000</v>
      </c>
      <c r="F8" s="35" t="n">
        <f aca="false">'تكلفة الصيانة'!H10</f>
        <v>10000</v>
      </c>
      <c r="G8" s="35" t="n">
        <f aca="false">'تكلفة الصيانة'!I10</f>
        <v>10000</v>
      </c>
      <c r="H8" s="35" t="n">
        <f aca="false">'تكلفة الصيانة'!J10</f>
        <v>10000</v>
      </c>
      <c r="I8" s="35" t="n">
        <f aca="false">'تكلفة الصيانة'!K10</f>
        <v>10000</v>
      </c>
      <c r="J8" s="35" t="n">
        <f aca="false">'تكلفة الصيانة'!L10</f>
        <v>10000</v>
      </c>
      <c r="K8" s="36" t="n">
        <f aca="false">'تكلفة الصيانة'!M10</f>
        <v>10000</v>
      </c>
    </row>
    <row r="9" customFormat="false" ht="12.75" hidden="false" customHeight="true" outlineLevel="0" collapsed="false">
      <c r="A9" s="90" t="s">
        <v>127</v>
      </c>
      <c r="B9" s="34" t="n">
        <f aca="false">'م.عمومية وإدارية'!C13</f>
        <v>500</v>
      </c>
      <c r="C9" s="35" t="n">
        <f aca="false">'م.عمومية وإدارية'!D13</f>
        <v>500</v>
      </c>
      <c r="D9" s="35" t="n">
        <f aca="false">'م.عمومية وإدارية'!E13</f>
        <v>500</v>
      </c>
      <c r="E9" s="35" t="n">
        <f aca="false">'م.عمومية وإدارية'!F13</f>
        <v>500</v>
      </c>
      <c r="F9" s="35" t="n">
        <f aca="false">'م.عمومية وإدارية'!G13</f>
        <v>500</v>
      </c>
      <c r="G9" s="35" t="n">
        <f aca="false">'م.عمومية وإدارية'!H13</f>
        <v>500</v>
      </c>
      <c r="H9" s="35" t="n">
        <f aca="false">'م.عمومية وإدارية'!I13</f>
        <v>500</v>
      </c>
      <c r="I9" s="35" t="n">
        <f aca="false">'م.عمومية وإدارية'!J13</f>
        <v>500</v>
      </c>
      <c r="J9" s="35" t="n">
        <f aca="false">'م.عمومية وإدارية'!K13</f>
        <v>500</v>
      </c>
      <c r="K9" s="36" t="n">
        <f aca="false">'م.عمومية وإدارية'!L13</f>
        <v>500</v>
      </c>
    </row>
    <row r="10" customFormat="false" ht="12.75" hidden="false" customHeight="true" outlineLevel="0" collapsed="false">
      <c r="A10" s="90" t="s">
        <v>128</v>
      </c>
      <c r="B10" s="34" t="n">
        <f aca="false">'م.التسويق'!C10</f>
        <v>1000</v>
      </c>
      <c r="C10" s="35" t="n">
        <f aca="false">'م.التسويق'!D10</f>
        <v>1000</v>
      </c>
      <c r="D10" s="35" t="n">
        <f aca="false">'م.التسويق'!E10</f>
        <v>1000</v>
      </c>
      <c r="E10" s="35" t="n">
        <f aca="false">'م.التسويق'!F10</f>
        <v>1000</v>
      </c>
      <c r="F10" s="35" t="n">
        <f aca="false">'م.التسويق'!G10</f>
        <v>1000</v>
      </c>
      <c r="G10" s="35" t="n">
        <f aca="false">'م.التسويق'!H10</f>
        <v>1000</v>
      </c>
      <c r="H10" s="35" t="n">
        <f aca="false">'م.التسويق'!I10</f>
        <v>1000</v>
      </c>
      <c r="I10" s="35" t="n">
        <f aca="false">'م.التسويق'!J10</f>
        <v>1000</v>
      </c>
      <c r="J10" s="35" t="n">
        <f aca="false">'م.التسويق'!K10</f>
        <v>1000</v>
      </c>
      <c r="K10" s="36" t="n">
        <f aca="false">'م.التسويق'!L10</f>
        <v>1000</v>
      </c>
    </row>
    <row r="11" customFormat="false" ht="12.75" hidden="false" customHeight="true" outlineLevel="0" collapsed="false">
      <c r="A11" s="90" t="s">
        <v>358</v>
      </c>
      <c r="B11" s="34" t="n">
        <f aca="false">'م. الإهلاك'!D11</f>
        <v>116000</v>
      </c>
      <c r="C11" s="35" t="n">
        <f aca="false">'م. الإهلاك'!E11</f>
        <v>20000</v>
      </c>
      <c r="D11" s="35" t="n">
        <f aca="false">'م. الإهلاك'!F11</f>
        <v>20000</v>
      </c>
      <c r="E11" s="35" t="n">
        <f aca="false">'م. الإهلاك'!G11</f>
        <v>20000</v>
      </c>
      <c r="F11" s="35" t="n">
        <f aca="false">'م. الإهلاك'!H11</f>
        <v>20000</v>
      </c>
      <c r="G11" s="35" t="n">
        <f aca="false">'م. الإهلاك'!I11</f>
        <v>20000</v>
      </c>
      <c r="H11" s="35" t="n">
        <f aca="false">'م. الإهلاك'!J11</f>
        <v>20000</v>
      </c>
      <c r="I11" s="35" t="n">
        <f aca="false">'م. الإهلاك'!K11</f>
        <v>20000</v>
      </c>
      <c r="J11" s="35" t="n">
        <f aca="false">'م. الإهلاك'!L11</f>
        <v>20000</v>
      </c>
      <c r="K11" s="36" t="n">
        <f aca="false">'م. الإهلاك'!M11</f>
        <v>20000</v>
      </c>
    </row>
    <row r="12" customFormat="false" ht="13.5" hidden="false" customHeight="true" outlineLevel="0" collapsed="false">
      <c r="A12" s="112" t="s">
        <v>62</v>
      </c>
      <c r="B12" s="113" t="n">
        <f aca="false">SUM(B6:B11)</f>
        <v>150800</v>
      </c>
      <c r="C12" s="192" t="n">
        <f aca="false">SUM(C6:C11)</f>
        <v>54800</v>
      </c>
      <c r="D12" s="192" t="n">
        <f aca="false">SUM(D6:D11)</f>
        <v>54800</v>
      </c>
      <c r="E12" s="192" t="n">
        <f aca="false">SUM(E6:E11)</f>
        <v>54800</v>
      </c>
      <c r="F12" s="192" t="n">
        <f aca="false">SUM(F6:F11)</f>
        <v>54800</v>
      </c>
      <c r="G12" s="192" t="n">
        <f aca="false">SUM(G6:G11)</f>
        <v>54800</v>
      </c>
      <c r="H12" s="192" t="n">
        <f aca="false">SUM(H6:H11)</f>
        <v>54800</v>
      </c>
      <c r="I12" s="192" t="n">
        <f aca="false">SUM(I6:I11)</f>
        <v>54800</v>
      </c>
      <c r="J12" s="192" t="n">
        <f aca="false">SUM(J6:J11)</f>
        <v>54800</v>
      </c>
      <c r="K12" s="193" t="n">
        <f aca="false">SUM(K6:K11)</f>
        <v>54800</v>
      </c>
    </row>
    <row r="13" customFormat="false" ht="12.75" hidden="false" customHeight="true" outlineLevel="0" collapsed="false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</row>
    <row r="14" customFormat="false" ht="12.75" hidden="false" customHeight="true" outlineLevel="0" collapsed="false">
      <c r="A14" s="67"/>
      <c r="B14" s="85"/>
      <c r="C14" s="67"/>
      <c r="D14" s="67"/>
      <c r="E14" s="67"/>
      <c r="F14" s="67"/>
      <c r="G14" s="67"/>
      <c r="H14" s="67"/>
      <c r="I14" s="67"/>
      <c r="J14" s="67"/>
      <c r="K14" s="67"/>
    </row>
    <row r="15" customFormat="false" ht="12.75" hidden="false" customHeight="true" outlineLevel="0" collapsed="false">
      <c r="A15" s="67"/>
      <c r="B15" s="85"/>
      <c r="C15" s="67"/>
      <c r="D15" s="67"/>
      <c r="E15" s="67"/>
      <c r="F15" s="67"/>
      <c r="G15" s="67"/>
      <c r="H15" s="67"/>
      <c r="I15" s="67"/>
      <c r="J15" s="67"/>
      <c r="K15" s="67"/>
    </row>
  </sheetData>
  <sheetProtection sheet="true" password="9abc" formatCells="false" formatColumns="false" formatRows="false"/>
  <mergeCells count="5">
    <mergeCell ref="A1:K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2.28"/>
    <col collapsed="false" customWidth="true" hidden="false" outlineLevel="0" max="2" min="2" style="1" width="8.7"/>
    <col collapsed="false" customWidth="true" hidden="false" outlineLevel="0" max="7" min="3" style="1" width="11.7"/>
    <col collapsed="false" customWidth="true" hidden="false" outlineLevel="0" max="12" min="8" style="1" width="10.13"/>
  </cols>
  <sheetData>
    <row r="1" customFormat="false" ht="12.75" hidden="false" customHeight="true" outlineLevel="0" collapsed="false">
      <c r="A1" s="10" t="s">
        <v>359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142" t="s">
        <v>72</v>
      </c>
      <c r="B4" s="194" t="s">
        <v>361</v>
      </c>
      <c r="C4" s="71" t="s">
        <v>75</v>
      </c>
      <c r="D4" s="71"/>
      <c r="E4" s="71"/>
      <c r="F4" s="71"/>
      <c r="G4" s="71"/>
      <c r="H4" s="71"/>
      <c r="I4" s="71"/>
      <c r="J4" s="71"/>
      <c r="K4" s="71"/>
      <c r="L4" s="71"/>
    </row>
    <row r="5" customFormat="false" ht="12.75" hidden="false" customHeight="true" outlineLevel="0" collapsed="false">
      <c r="A5" s="86" t="s">
        <v>362</v>
      </c>
      <c r="B5" s="195"/>
      <c r="C5" s="53" t="n">
        <v>2019</v>
      </c>
      <c r="D5" s="98" t="n">
        <f aca="false">C5+1</f>
        <v>2020</v>
      </c>
      <c r="E5" s="98" t="n">
        <f aca="false">D5+1</f>
        <v>2021</v>
      </c>
      <c r="F5" s="98" t="n">
        <f aca="false">E5+1</f>
        <v>2022</v>
      </c>
      <c r="G5" s="99" t="n">
        <f aca="false">F5+1</f>
        <v>2023</v>
      </c>
      <c r="H5" s="99" t="n">
        <f aca="false">G5+1</f>
        <v>2024</v>
      </c>
      <c r="I5" s="99" t="n">
        <f aca="false">H5+1</f>
        <v>2025</v>
      </c>
      <c r="J5" s="99" t="n">
        <f aca="false">I5+1</f>
        <v>2026</v>
      </c>
      <c r="K5" s="99" t="n">
        <f aca="false">J5+1</f>
        <v>2027</v>
      </c>
      <c r="L5" s="99" t="n">
        <f aca="false">K5+1</f>
        <v>2028</v>
      </c>
    </row>
    <row r="6" customFormat="false" ht="12.75" hidden="false" customHeight="true" outlineLevel="0" collapsed="false">
      <c r="A6" s="90" t="s">
        <v>363</v>
      </c>
      <c r="B6" s="196" t="n">
        <v>1</v>
      </c>
      <c r="C6" s="34" t="n">
        <f aca="false">B6*الرواتب!D23</f>
        <v>0</v>
      </c>
      <c r="D6" s="35" t="n">
        <f aca="false">B6*الرواتب!E23</f>
        <v>0</v>
      </c>
      <c r="E6" s="35" t="n">
        <f aca="false">B6*الرواتب!F23</f>
        <v>0</v>
      </c>
      <c r="F6" s="35" t="n">
        <f aca="false">B6*الرواتب!G23</f>
        <v>0</v>
      </c>
      <c r="G6" s="35" t="n">
        <f aca="false">B6*الرواتب!H23</f>
        <v>0</v>
      </c>
      <c r="H6" s="35" t="n">
        <f aca="false">B6*الرواتب!I23</f>
        <v>0</v>
      </c>
      <c r="I6" s="35" t="n">
        <f aca="false">B6*الرواتب!J23</f>
        <v>0</v>
      </c>
      <c r="J6" s="35" t="n">
        <f aca="false">B6*الرواتب!K23</f>
        <v>0</v>
      </c>
      <c r="K6" s="35" t="n">
        <f aca="false">B6*الرواتب!L23</f>
        <v>0</v>
      </c>
      <c r="L6" s="36" t="n">
        <f aca="false">B6*الرواتب!M23</f>
        <v>0</v>
      </c>
    </row>
    <row r="7" customFormat="false" ht="12.75" hidden="false" customHeight="true" outlineLevel="0" collapsed="false">
      <c r="A7" s="90" t="s">
        <v>364</v>
      </c>
      <c r="B7" s="196" t="n">
        <v>0.7</v>
      </c>
      <c r="C7" s="34" t="n">
        <f aca="false">B7*'إجمالي المواد الخام'!D11</f>
        <v>0</v>
      </c>
      <c r="D7" s="35" t="n">
        <f aca="false">B7*'إجمالي المواد الخام'!E11</f>
        <v>0</v>
      </c>
      <c r="E7" s="35" t="n">
        <f aca="false">B7*'إجمالي المواد الخام'!F11</f>
        <v>0</v>
      </c>
      <c r="F7" s="35" t="n">
        <f aca="false">B7*'إجمالي المواد الخام'!G11</f>
        <v>0</v>
      </c>
      <c r="G7" s="35" t="n">
        <f aca="false">B7*'إجمالي المواد الخام'!H11</f>
        <v>0</v>
      </c>
      <c r="H7" s="35" t="n">
        <f aca="false">B7*'إجمالي المواد الخام'!I11</f>
        <v>0</v>
      </c>
      <c r="I7" s="35" t="n">
        <f aca="false">B7*'إجمالي المواد الخام'!J11</f>
        <v>0</v>
      </c>
      <c r="J7" s="35" t="n">
        <f aca="false">B7*'إجمالي المواد الخام'!K11</f>
        <v>0</v>
      </c>
      <c r="K7" s="35" t="n">
        <f aca="false">B7*'إجمالي المواد الخام'!L11</f>
        <v>0</v>
      </c>
      <c r="L7" s="36" t="n">
        <f aca="false">B7*'إجمالي المواد الخام'!M11</f>
        <v>0</v>
      </c>
    </row>
    <row r="8" customFormat="false" ht="12.75" hidden="false" customHeight="true" outlineLevel="0" collapsed="false">
      <c r="A8" s="90" t="s">
        <v>124</v>
      </c>
      <c r="B8" s="196" t="n">
        <v>0.7</v>
      </c>
      <c r="C8" s="34" t="n">
        <f aca="false">B8*'منافع عامة'!B14</f>
        <v>8750</v>
      </c>
      <c r="D8" s="35" t="n">
        <f aca="false">B8*'منافع عامة'!C14</f>
        <v>8750</v>
      </c>
      <c r="E8" s="35" t="n">
        <f aca="false">B8*'منافع عامة'!D14</f>
        <v>8750</v>
      </c>
      <c r="F8" s="35" t="n">
        <f aca="false">B8*'منافع عامة'!E14</f>
        <v>8750</v>
      </c>
      <c r="G8" s="35" t="n">
        <f aca="false">B8*'منافع عامة'!F14</f>
        <v>8750</v>
      </c>
      <c r="H8" s="35" t="n">
        <f aca="false">B8*'منافع عامة'!G14</f>
        <v>8750</v>
      </c>
      <c r="I8" s="35" t="n">
        <f aca="false">B8*'منافع عامة'!H14</f>
        <v>8750</v>
      </c>
      <c r="J8" s="35" t="n">
        <f aca="false">B8*'منافع عامة'!I14</f>
        <v>8750</v>
      </c>
      <c r="K8" s="35" t="n">
        <f aca="false">B8*'منافع عامة'!J14</f>
        <v>8750</v>
      </c>
      <c r="L8" s="36" t="n">
        <f aca="false">B8*'منافع عامة'!K14</f>
        <v>8750</v>
      </c>
    </row>
    <row r="9" customFormat="false" ht="12.75" hidden="false" customHeight="true" outlineLevel="0" collapsed="false">
      <c r="A9" s="90" t="s">
        <v>365</v>
      </c>
      <c r="B9" s="196" t="n">
        <v>0.7</v>
      </c>
      <c r="C9" s="34" t="n">
        <f aca="false">B9*'تكلفة الصيانة'!D10</f>
        <v>7000</v>
      </c>
      <c r="D9" s="35" t="n">
        <f aca="false">C9</f>
        <v>7000</v>
      </c>
      <c r="E9" s="35" t="n">
        <f aca="false">D9</f>
        <v>7000</v>
      </c>
      <c r="F9" s="35" t="n">
        <f aca="false">E9</f>
        <v>7000</v>
      </c>
      <c r="G9" s="35" t="n">
        <f aca="false">F9</f>
        <v>7000</v>
      </c>
      <c r="H9" s="35" t="n">
        <f aca="false">G9</f>
        <v>7000</v>
      </c>
      <c r="I9" s="35" t="n">
        <f aca="false">H9</f>
        <v>7000</v>
      </c>
      <c r="J9" s="35" t="n">
        <f aca="false">I9</f>
        <v>7000</v>
      </c>
      <c r="K9" s="35" t="n">
        <f aca="false">J9</f>
        <v>7000</v>
      </c>
      <c r="L9" s="36" t="n">
        <f aca="false">K9</f>
        <v>7000</v>
      </c>
    </row>
    <row r="10" customFormat="false" ht="12.75" hidden="false" customHeight="true" outlineLevel="0" collapsed="false">
      <c r="A10" s="90" t="s">
        <v>128</v>
      </c>
      <c r="B10" s="196" t="n">
        <v>0.7</v>
      </c>
      <c r="C10" s="34" t="n">
        <f aca="false">B10*'م.التسويق'!C10</f>
        <v>700</v>
      </c>
      <c r="D10" s="35" t="n">
        <f aca="false">C10</f>
        <v>700</v>
      </c>
      <c r="E10" s="35" t="n">
        <f aca="false">D10</f>
        <v>700</v>
      </c>
      <c r="F10" s="35" t="n">
        <f aca="false">E10</f>
        <v>700</v>
      </c>
      <c r="G10" s="35" t="n">
        <f aca="false">F10</f>
        <v>700</v>
      </c>
      <c r="H10" s="35" t="n">
        <f aca="false">G10</f>
        <v>700</v>
      </c>
      <c r="I10" s="35" t="n">
        <f aca="false">H10</f>
        <v>700</v>
      </c>
      <c r="J10" s="35" t="n">
        <f aca="false">I10</f>
        <v>700</v>
      </c>
      <c r="K10" s="35" t="n">
        <f aca="false">J10</f>
        <v>700</v>
      </c>
      <c r="L10" s="36" t="n">
        <f aca="false">K10</f>
        <v>700</v>
      </c>
    </row>
    <row r="11" customFormat="false" ht="13.5" hidden="false" customHeight="true" outlineLevel="0" collapsed="false">
      <c r="A11" s="86" t="s">
        <v>366</v>
      </c>
      <c r="B11" s="197" t="n">
        <f aca="false">C11/C23</f>
        <v>0.125572519083969</v>
      </c>
      <c r="C11" s="81" t="n">
        <f aca="false">SUM(C6:C10)</f>
        <v>16450</v>
      </c>
      <c r="D11" s="82" t="n">
        <f aca="false">SUM(D6:D10)</f>
        <v>16450</v>
      </c>
      <c r="E11" s="82" t="n">
        <f aca="false">SUM(E6:E10)</f>
        <v>16450</v>
      </c>
      <c r="F11" s="82" t="n">
        <f aca="false">SUM(F6:F10)</f>
        <v>16450</v>
      </c>
      <c r="G11" s="82" t="n">
        <f aca="false">SUM(G6:G10)</f>
        <v>16450</v>
      </c>
      <c r="H11" s="82" t="n">
        <f aca="false">SUM(H6:H10)</f>
        <v>16450</v>
      </c>
      <c r="I11" s="82" t="n">
        <f aca="false">SUM(I6:I10)</f>
        <v>16450</v>
      </c>
      <c r="J11" s="82" t="n">
        <f aca="false">SUM(J6:J10)</f>
        <v>16450</v>
      </c>
      <c r="K11" s="82" t="n">
        <f aca="false">SUM(K6:K10)</f>
        <v>16450</v>
      </c>
      <c r="L11" s="83" t="n">
        <f aca="false">SUM(L6:L10)</f>
        <v>16450</v>
      </c>
    </row>
    <row r="12" customFormat="false" ht="12.75" hidden="false" customHeight="true" outlineLevel="0" collapsed="false">
      <c r="A12" s="86" t="s">
        <v>367</v>
      </c>
      <c r="B12" s="198"/>
      <c r="C12" s="199"/>
      <c r="D12" s="85"/>
      <c r="E12" s="85"/>
      <c r="F12" s="85"/>
      <c r="G12" s="38"/>
      <c r="H12" s="38"/>
      <c r="I12" s="38"/>
      <c r="J12" s="38"/>
      <c r="K12" s="38"/>
      <c r="L12" s="39"/>
    </row>
    <row r="13" customFormat="false" ht="12.75" hidden="false" customHeight="true" outlineLevel="0" collapsed="false">
      <c r="A13" s="90"/>
      <c r="B13" s="200"/>
      <c r="C13" s="37"/>
      <c r="D13" s="38"/>
      <c r="E13" s="38"/>
      <c r="F13" s="38"/>
      <c r="G13" s="38"/>
      <c r="H13" s="38"/>
      <c r="I13" s="38"/>
      <c r="J13" s="38"/>
      <c r="K13" s="38"/>
      <c r="L13" s="39"/>
    </row>
    <row r="14" customFormat="false" ht="13.5" hidden="false" customHeight="true" outlineLevel="0" collapsed="false">
      <c r="A14" s="90" t="s">
        <v>363</v>
      </c>
      <c r="B14" s="200" t="n">
        <v>1</v>
      </c>
      <c r="C14" s="34" t="n">
        <f aca="false">الرواتب!D18</f>
        <v>10800</v>
      </c>
      <c r="D14" s="35" t="n">
        <f aca="false">الرواتب!E18</f>
        <v>10800</v>
      </c>
      <c r="E14" s="35" t="n">
        <f aca="false">الرواتب!F18</f>
        <v>10800</v>
      </c>
      <c r="F14" s="35" t="n">
        <f aca="false">الرواتب!G18</f>
        <v>10800</v>
      </c>
      <c r="G14" s="35" t="n">
        <f aca="false">الرواتب!H18</f>
        <v>10800</v>
      </c>
      <c r="H14" s="35" t="n">
        <f aca="false">الرواتب!I18</f>
        <v>10800</v>
      </c>
      <c r="I14" s="35" t="n">
        <f aca="false">الرواتب!J18</f>
        <v>10800</v>
      </c>
      <c r="J14" s="35" t="n">
        <f aca="false">الرواتب!K18</f>
        <v>10800</v>
      </c>
      <c r="K14" s="35" t="n">
        <f aca="false">الرواتب!L18</f>
        <v>10800</v>
      </c>
      <c r="L14" s="36" t="n">
        <f aca="false">الرواتب!M18</f>
        <v>10800</v>
      </c>
    </row>
    <row r="15" customFormat="false" ht="13.5" hidden="false" customHeight="true" outlineLevel="0" collapsed="false">
      <c r="A15" s="90" t="s">
        <v>124</v>
      </c>
      <c r="B15" s="200" t="n">
        <v>0.3</v>
      </c>
      <c r="C15" s="34" t="n">
        <f aca="false">B15*'منافع عامة'!B14</f>
        <v>3750</v>
      </c>
      <c r="D15" s="35" t="n">
        <f aca="false">C15</f>
        <v>3750</v>
      </c>
      <c r="E15" s="35" t="n">
        <f aca="false">D15</f>
        <v>3750</v>
      </c>
      <c r="F15" s="35" t="n">
        <f aca="false">E15</f>
        <v>3750</v>
      </c>
      <c r="G15" s="35" t="n">
        <f aca="false">F15</f>
        <v>3750</v>
      </c>
      <c r="H15" s="35" t="n">
        <f aca="false">G15</f>
        <v>3750</v>
      </c>
      <c r="I15" s="35" t="n">
        <f aca="false">H15</f>
        <v>3750</v>
      </c>
      <c r="J15" s="35" t="n">
        <f aca="false">I15</f>
        <v>3750</v>
      </c>
      <c r="K15" s="35" t="n">
        <f aca="false">J15</f>
        <v>3750</v>
      </c>
      <c r="L15" s="36" t="n">
        <f aca="false">K15</f>
        <v>3750</v>
      </c>
    </row>
    <row r="16" customFormat="false" ht="13.5" hidden="false" customHeight="true" outlineLevel="0" collapsed="false">
      <c r="A16" s="90" t="s">
        <v>125</v>
      </c>
      <c r="B16" s="200" t="n">
        <v>0.3</v>
      </c>
      <c r="C16" s="34" t="n">
        <f aca="false">B16*'تكلفة الصيانة'!D10</f>
        <v>3000</v>
      </c>
      <c r="D16" s="35" t="n">
        <f aca="false">C16</f>
        <v>3000</v>
      </c>
      <c r="E16" s="35" t="n">
        <f aca="false">D16</f>
        <v>3000</v>
      </c>
      <c r="F16" s="35" t="n">
        <f aca="false">E16</f>
        <v>3000</v>
      </c>
      <c r="G16" s="35" t="n">
        <f aca="false">F16</f>
        <v>3000</v>
      </c>
      <c r="H16" s="35" t="n">
        <f aca="false">G16</f>
        <v>3000</v>
      </c>
      <c r="I16" s="35" t="n">
        <f aca="false">H16</f>
        <v>3000</v>
      </c>
      <c r="J16" s="35" t="n">
        <f aca="false">I16</f>
        <v>3000</v>
      </c>
      <c r="K16" s="35" t="n">
        <f aca="false">J16</f>
        <v>3000</v>
      </c>
      <c r="L16" s="36" t="n">
        <f aca="false">K16</f>
        <v>3000</v>
      </c>
    </row>
    <row r="17" customFormat="false" ht="13.5" hidden="false" customHeight="true" outlineLevel="0" collapsed="false">
      <c r="A17" s="90" t="s">
        <v>126</v>
      </c>
      <c r="B17" s="200" t="n">
        <v>1</v>
      </c>
      <c r="C17" s="34" t="n">
        <f aca="false">'تكلفة التأمين'!D10</f>
        <v>0</v>
      </c>
      <c r="D17" s="35" t="n">
        <f aca="false">'تكلفة التأمين'!E10</f>
        <v>0</v>
      </c>
      <c r="E17" s="35" t="n">
        <f aca="false">'تكلفة التأمين'!F10</f>
        <v>0</v>
      </c>
      <c r="F17" s="35" t="n">
        <f aca="false">'تكلفة التأمين'!G10</f>
        <v>0</v>
      </c>
      <c r="G17" s="35" t="n">
        <f aca="false">'تكلفة التأمين'!H10</f>
        <v>0</v>
      </c>
      <c r="H17" s="35" t="n">
        <f aca="false">'تكلفة التأمين'!I10</f>
        <v>0</v>
      </c>
      <c r="I17" s="35" t="n">
        <f aca="false">'تكلفة التأمين'!J10</f>
        <v>0</v>
      </c>
      <c r="J17" s="35" t="n">
        <f aca="false">'تكلفة التأمين'!K10</f>
        <v>0</v>
      </c>
      <c r="K17" s="35" t="n">
        <f aca="false">'تكلفة التأمين'!L10</f>
        <v>0</v>
      </c>
      <c r="L17" s="36" t="n">
        <f aca="false">'تكلفة التأمين'!M10</f>
        <v>0</v>
      </c>
    </row>
    <row r="18" customFormat="false" ht="13.5" hidden="false" customHeight="true" outlineLevel="0" collapsed="false">
      <c r="A18" s="90" t="s">
        <v>127</v>
      </c>
      <c r="B18" s="200" t="n">
        <v>1</v>
      </c>
      <c r="C18" s="34" t="n">
        <f aca="false">'م.عمومية وإدارية'!C13</f>
        <v>500</v>
      </c>
      <c r="D18" s="35" t="n">
        <f aca="false">'م.عمومية وإدارية'!D13</f>
        <v>500</v>
      </c>
      <c r="E18" s="35" t="n">
        <f aca="false">'م.عمومية وإدارية'!E13</f>
        <v>500</v>
      </c>
      <c r="F18" s="35" t="n">
        <f aca="false">'م.عمومية وإدارية'!F13</f>
        <v>500</v>
      </c>
      <c r="G18" s="35" t="n">
        <f aca="false">'م.عمومية وإدارية'!G13</f>
        <v>500</v>
      </c>
      <c r="H18" s="35" t="n">
        <f aca="false">'م.عمومية وإدارية'!H13</f>
        <v>500</v>
      </c>
      <c r="I18" s="35" t="n">
        <f aca="false">'م.عمومية وإدارية'!I13</f>
        <v>500</v>
      </c>
      <c r="J18" s="35" t="n">
        <f aca="false">'م.عمومية وإدارية'!J13</f>
        <v>500</v>
      </c>
      <c r="K18" s="35" t="n">
        <f aca="false">'م.عمومية وإدارية'!K13</f>
        <v>500</v>
      </c>
      <c r="L18" s="36" t="n">
        <f aca="false">'م.عمومية وإدارية'!L13</f>
        <v>500</v>
      </c>
    </row>
    <row r="19" customFormat="false" ht="13.5" hidden="false" customHeight="true" outlineLevel="0" collapsed="false">
      <c r="A19" s="90" t="s">
        <v>128</v>
      </c>
      <c r="B19" s="200" t="n">
        <v>0.3</v>
      </c>
      <c r="C19" s="34" t="n">
        <f aca="false">B19*'م.التسويق'!C10</f>
        <v>300</v>
      </c>
      <c r="D19" s="35" t="n">
        <f aca="false">C19</f>
        <v>300</v>
      </c>
      <c r="E19" s="35" t="n">
        <f aca="false">D19</f>
        <v>300</v>
      </c>
      <c r="F19" s="35" t="n">
        <f aca="false">E19</f>
        <v>300</v>
      </c>
      <c r="G19" s="35" t="n">
        <f aca="false">F19</f>
        <v>300</v>
      </c>
      <c r="H19" s="35" t="n">
        <f aca="false">G19</f>
        <v>300</v>
      </c>
      <c r="I19" s="35" t="n">
        <f aca="false">H19</f>
        <v>300</v>
      </c>
      <c r="J19" s="35" t="n">
        <f aca="false">I19</f>
        <v>300</v>
      </c>
      <c r="K19" s="35" t="n">
        <f aca="false">J19</f>
        <v>300</v>
      </c>
      <c r="L19" s="36" t="n">
        <f aca="false">K19</f>
        <v>300</v>
      </c>
    </row>
    <row r="20" customFormat="false" ht="12.75" hidden="false" customHeight="true" outlineLevel="0" collapsed="false">
      <c r="A20" s="93" t="s">
        <v>368</v>
      </c>
      <c r="B20" s="200" t="n">
        <v>1</v>
      </c>
      <c r="C20" s="34" t="n">
        <f aca="false">'إجمالي الموجودات'!B7</f>
        <v>77000</v>
      </c>
      <c r="D20" s="35" t="n">
        <f aca="false">'إجمالي الموجودات'!C7</f>
        <v>77000</v>
      </c>
      <c r="E20" s="35" t="n">
        <f aca="false">'إجمالي الموجودات'!D7</f>
        <v>77000</v>
      </c>
      <c r="F20" s="35" t="n">
        <f aca="false">'إجمالي الموجودات'!E7</f>
        <v>77000</v>
      </c>
      <c r="G20" s="35" t="n">
        <f aca="false">'إجمالي الموجودات'!F7</f>
        <v>77000</v>
      </c>
      <c r="H20" s="35" t="n">
        <f aca="false">'إجمالي الموجودات'!G7</f>
        <v>77000</v>
      </c>
      <c r="I20" s="35" t="n">
        <f aca="false">'إجمالي الموجودات'!H7</f>
        <v>77000</v>
      </c>
      <c r="J20" s="35" t="n">
        <f aca="false">'إجمالي الموجودات'!I7</f>
        <v>77000</v>
      </c>
      <c r="K20" s="35" t="n">
        <f aca="false">'إجمالي الموجودات'!J7</f>
        <v>77000</v>
      </c>
      <c r="L20" s="36" t="n">
        <f aca="false">'إجمالي الموجودات'!K7</f>
        <v>77000</v>
      </c>
    </row>
    <row r="21" customFormat="false" ht="12.75" hidden="false" customHeight="true" outlineLevel="0" collapsed="false">
      <c r="A21" s="93" t="s">
        <v>369</v>
      </c>
      <c r="B21" s="200" t="n">
        <v>1</v>
      </c>
      <c r="C21" s="34" t="n">
        <f aca="false">'م.التأسيس'!B17</f>
        <v>19200</v>
      </c>
      <c r="D21" s="35" t="n">
        <f aca="false">'م.التأسيس'!C17</f>
        <v>19200</v>
      </c>
      <c r="E21" s="35" t="n">
        <f aca="false">'م.التأسيس'!D17</f>
        <v>19200</v>
      </c>
      <c r="F21" s="35" t="n">
        <f aca="false">'م.التأسيس'!E17</f>
        <v>19200</v>
      </c>
      <c r="G21" s="35" t="n">
        <f aca="false">'م.التأسيس'!F17</f>
        <v>19200</v>
      </c>
      <c r="H21" s="35" t="n">
        <f aca="false">'م.التأسيس'!G17</f>
        <v>0</v>
      </c>
      <c r="I21" s="35" t="n">
        <f aca="false">'م.التأسيس'!H17</f>
        <v>0</v>
      </c>
      <c r="J21" s="35" t="n">
        <f aca="false">'م.التأسيس'!I17</f>
        <v>0</v>
      </c>
      <c r="K21" s="35" t="n">
        <f aca="false">'م.التأسيس'!J17</f>
        <v>0</v>
      </c>
      <c r="L21" s="36" t="n">
        <f aca="false">'م.التأسيس'!K17</f>
        <v>0</v>
      </c>
    </row>
    <row r="22" customFormat="false" ht="13.5" hidden="false" customHeight="true" outlineLevel="0" collapsed="false">
      <c r="A22" s="144" t="s">
        <v>370</v>
      </c>
      <c r="B22" s="201" t="n">
        <f aca="false">C22/C23</f>
        <v>0.874427480916031</v>
      </c>
      <c r="C22" s="140" t="n">
        <f aca="false">SUM(C13:C21)</f>
        <v>114550</v>
      </c>
      <c r="D22" s="135" t="n">
        <f aca="false">SUM(D13:D21)</f>
        <v>114550</v>
      </c>
      <c r="E22" s="135" t="n">
        <f aca="false">SUM(E13:E21)</f>
        <v>114550</v>
      </c>
      <c r="F22" s="135" t="n">
        <f aca="false">SUM(F13:F21)</f>
        <v>114550</v>
      </c>
      <c r="G22" s="135" t="n">
        <f aca="false">SUM(G13:G21)</f>
        <v>114550</v>
      </c>
      <c r="H22" s="135" t="n">
        <f aca="false">SUM(H13:H21)</f>
        <v>95350</v>
      </c>
      <c r="I22" s="135" t="n">
        <f aca="false">SUM(I13:I21)</f>
        <v>95350</v>
      </c>
      <c r="J22" s="135" t="n">
        <f aca="false">SUM(J13:J21)</f>
        <v>95350</v>
      </c>
      <c r="K22" s="135" t="n">
        <f aca="false">SUM(K13:K21)</f>
        <v>95350</v>
      </c>
      <c r="L22" s="136" t="n">
        <f aca="false">SUM(L13:L21)</f>
        <v>95350</v>
      </c>
    </row>
    <row r="23" customFormat="false" ht="13.5" hidden="false" customHeight="true" outlineLevel="0" collapsed="false">
      <c r="A23" s="151" t="s">
        <v>371</v>
      </c>
      <c r="B23" s="202" t="n">
        <f aca="false">B11+B22</f>
        <v>1</v>
      </c>
      <c r="C23" s="140" t="n">
        <f aca="false">C11+C22</f>
        <v>131000</v>
      </c>
      <c r="D23" s="135" t="n">
        <f aca="false">D11+D22</f>
        <v>131000</v>
      </c>
      <c r="E23" s="135" t="n">
        <f aca="false">E11+E22</f>
        <v>131000</v>
      </c>
      <c r="F23" s="135" t="n">
        <f aca="false">F11+F22</f>
        <v>131000</v>
      </c>
      <c r="G23" s="135" t="n">
        <f aca="false">G11+G22</f>
        <v>131000</v>
      </c>
      <c r="H23" s="135" t="n">
        <f aca="false">H11+H22</f>
        <v>111800</v>
      </c>
      <c r="I23" s="135" t="n">
        <f aca="false">I11+I22</f>
        <v>111800</v>
      </c>
      <c r="J23" s="135" t="n">
        <f aca="false">J11+J22</f>
        <v>111800</v>
      </c>
      <c r="K23" s="135" t="n">
        <f aca="false">K11+K22</f>
        <v>111800</v>
      </c>
      <c r="L23" s="136" t="n">
        <f aca="false">L11+L22</f>
        <v>111800</v>
      </c>
    </row>
    <row r="24" customFormat="false" ht="12.75" hidden="false" customHeight="true" outlineLevel="0" collapsed="false">
      <c r="A24" s="67"/>
      <c r="B24" s="67"/>
      <c r="C24" s="68"/>
      <c r="D24" s="68"/>
      <c r="E24" s="68"/>
      <c r="F24" s="68"/>
      <c r="G24" s="68"/>
      <c r="H24" s="67"/>
      <c r="I24" s="67"/>
      <c r="J24" s="67"/>
      <c r="K24" s="67"/>
      <c r="L24" s="67"/>
    </row>
    <row r="25" customFormat="false" ht="12.75" hidden="false" customHeight="true" outlineLevel="0" collapsed="false">
      <c r="A25" s="67"/>
      <c r="B25" s="67"/>
      <c r="C25" s="68"/>
      <c r="D25" s="67"/>
      <c r="E25" s="67"/>
      <c r="F25" s="67"/>
      <c r="G25" s="67"/>
      <c r="H25" s="67"/>
      <c r="I25" s="67"/>
      <c r="J25" s="67"/>
      <c r="K25" s="67"/>
      <c r="L25" s="67"/>
    </row>
    <row r="26" customFormat="false" ht="12.75" hidden="false" customHeight="true" outlineLevel="0" collapsed="false">
      <c r="A26" s="67"/>
      <c r="B26" s="67"/>
      <c r="C26" s="68"/>
      <c r="D26" s="67"/>
      <c r="E26" s="67"/>
      <c r="F26" s="67"/>
      <c r="G26" s="67"/>
      <c r="H26" s="67"/>
      <c r="I26" s="67"/>
      <c r="J26" s="67"/>
      <c r="K26" s="67"/>
      <c r="L26" s="67"/>
    </row>
    <row r="27" customFormat="false" ht="12.75" hidden="false" customHeight="true" outlineLevel="0" collapsed="false">
      <c r="A27" s="67"/>
      <c r="B27" s="67"/>
      <c r="C27" s="85"/>
      <c r="D27" s="67"/>
      <c r="E27" s="67"/>
      <c r="F27" s="67"/>
      <c r="G27" s="67"/>
      <c r="H27" s="67"/>
      <c r="I27" s="67"/>
      <c r="J27" s="67"/>
      <c r="K27" s="67"/>
      <c r="L27" s="67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25" bottom="0.75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2.28"/>
    <col collapsed="false" customWidth="true" hidden="false" outlineLevel="0" max="2" min="2" style="1" width="8.7"/>
    <col collapsed="false" customWidth="true" hidden="false" outlineLevel="0" max="7" min="3" style="1" width="11.7"/>
    <col collapsed="false" customWidth="true" hidden="false" outlineLevel="0" max="12" min="8" style="1" width="10.13"/>
  </cols>
  <sheetData>
    <row r="1" customFormat="false" ht="12.75" hidden="false" customHeight="true" outlineLevel="0" collapsed="false">
      <c r="A1" s="10" t="s">
        <v>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142" t="s">
        <v>72</v>
      </c>
      <c r="B4" s="194" t="s">
        <v>361</v>
      </c>
      <c r="C4" s="71" t="s">
        <v>75</v>
      </c>
      <c r="D4" s="71"/>
      <c r="E4" s="71"/>
      <c r="F4" s="71"/>
      <c r="G4" s="71"/>
      <c r="H4" s="71"/>
      <c r="I4" s="71"/>
      <c r="J4" s="71"/>
      <c r="K4" s="71"/>
      <c r="L4" s="71"/>
    </row>
    <row r="5" customFormat="false" ht="12.75" hidden="false" customHeight="true" outlineLevel="0" collapsed="false">
      <c r="A5" s="144" t="s">
        <v>362</v>
      </c>
      <c r="B5" s="203"/>
      <c r="C5" s="187" t="n">
        <v>2019</v>
      </c>
      <c r="D5" s="127" t="n">
        <f aca="false">C5+1</f>
        <v>2020</v>
      </c>
      <c r="E5" s="127" t="n">
        <f aca="false">D5+1</f>
        <v>2021</v>
      </c>
      <c r="F5" s="127" t="n">
        <f aca="false">E5+1</f>
        <v>2022</v>
      </c>
      <c r="G5" s="128" t="n">
        <f aca="false">F5+1</f>
        <v>2023</v>
      </c>
      <c r="H5" s="128" t="n">
        <f aca="false">G5+1</f>
        <v>2024</v>
      </c>
      <c r="I5" s="128" t="n">
        <f aca="false">H5+1</f>
        <v>2025</v>
      </c>
      <c r="J5" s="128" t="n">
        <f aca="false">I5+1</f>
        <v>2026</v>
      </c>
      <c r="K5" s="128" t="n">
        <f aca="false">J5+1</f>
        <v>2027</v>
      </c>
      <c r="L5" s="128" t="n">
        <f aca="false">K5+1</f>
        <v>2028</v>
      </c>
    </row>
    <row r="6" customFormat="false" ht="12.75" hidden="false" customHeight="true" outlineLevel="0" collapsed="false">
      <c r="A6" s="204" t="s">
        <v>373</v>
      </c>
      <c r="B6" s="205"/>
      <c r="C6" s="206" t="n">
        <f aca="false">'الإيرادات المالية'!E6</f>
        <v>0.6</v>
      </c>
      <c r="D6" s="206" t="n">
        <f aca="false">'الإيرادات المالية'!F6</f>
        <v>0.8</v>
      </c>
      <c r="E6" s="206" t="n">
        <f aca="false">'الإيرادات المالية'!G6</f>
        <v>1</v>
      </c>
      <c r="F6" s="206" t="n">
        <f aca="false">'الإيرادات المالية'!H6</f>
        <v>1</v>
      </c>
      <c r="G6" s="206" t="n">
        <f aca="false">'الإيرادات المالية'!I6</f>
        <v>1</v>
      </c>
      <c r="H6" s="206" t="n">
        <f aca="false">'الإيرادات المالية'!J6</f>
        <v>1</v>
      </c>
      <c r="I6" s="206" t="n">
        <f aca="false">'الإيرادات المالية'!K6</f>
        <v>1</v>
      </c>
      <c r="J6" s="206" t="n">
        <f aca="false">'الإيرادات المالية'!L6</f>
        <v>1</v>
      </c>
      <c r="K6" s="206" t="n">
        <f aca="false">'الإيرادات المالية'!M6</f>
        <v>1</v>
      </c>
      <c r="L6" s="206" t="n">
        <f aca="false">'الإيرادات المالية'!N6</f>
        <v>1</v>
      </c>
    </row>
    <row r="7" customFormat="false" ht="12.75" hidden="false" customHeight="true" outlineLevel="0" collapsed="false">
      <c r="A7" s="90" t="s">
        <v>363</v>
      </c>
      <c r="B7" s="196" t="n">
        <v>0.5</v>
      </c>
      <c r="C7" s="34" t="n">
        <f aca="false">C6*'م.التشغيل المالية100%'!C6</f>
        <v>0</v>
      </c>
      <c r="D7" s="35" t="n">
        <f aca="false">D6*'م.التشغيل المالية100%'!D6</f>
        <v>0</v>
      </c>
      <c r="E7" s="35" t="n">
        <f aca="false">B7*الرواتب!F23</f>
        <v>0</v>
      </c>
      <c r="F7" s="35" t="n">
        <f aca="false">B7*الرواتب!G23</f>
        <v>0</v>
      </c>
      <c r="G7" s="35" t="n">
        <f aca="false">B7*الرواتب!H23</f>
        <v>0</v>
      </c>
      <c r="H7" s="35" t="n">
        <f aca="false">B7*الرواتب!I23</f>
        <v>0</v>
      </c>
      <c r="I7" s="35" t="n">
        <f aca="false">B7*الرواتب!J23</f>
        <v>0</v>
      </c>
      <c r="J7" s="35" t="n">
        <f aca="false">B7*الرواتب!K23</f>
        <v>0</v>
      </c>
      <c r="K7" s="35" t="n">
        <f aca="false">B7*الرواتب!L23</f>
        <v>0</v>
      </c>
      <c r="L7" s="36" t="n">
        <f aca="false">B7*الرواتب!M23</f>
        <v>0</v>
      </c>
    </row>
    <row r="8" customFormat="false" ht="12.75" hidden="false" customHeight="true" outlineLevel="0" collapsed="false">
      <c r="A8" s="90" t="s">
        <v>374</v>
      </c>
      <c r="B8" s="196" t="n">
        <v>1</v>
      </c>
      <c r="C8" s="34" t="n">
        <f aca="false">C6*'م.التشغيل المالية100%'!C7</f>
        <v>0</v>
      </c>
      <c r="D8" s="35" t="n">
        <f aca="false">D6*'م.التشغيل المالية100%'!D7</f>
        <v>0</v>
      </c>
      <c r="E8" s="35" t="n">
        <f aca="false">B8*'إجمالي المواد الخام'!F11</f>
        <v>0</v>
      </c>
      <c r="F8" s="35" t="n">
        <f aca="false">B8*'إجمالي المواد الخام'!G11</f>
        <v>0</v>
      </c>
      <c r="G8" s="35" t="n">
        <f aca="false">B8*'إجمالي المواد الخام'!H11</f>
        <v>0</v>
      </c>
      <c r="H8" s="35" t="n">
        <f aca="false">B8*'إجمالي المواد الخام'!I11</f>
        <v>0</v>
      </c>
      <c r="I8" s="35" t="n">
        <f aca="false">B8*'إجمالي المواد الخام'!J11</f>
        <v>0</v>
      </c>
      <c r="J8" s="35" t="n">
        <f aca="false">B8*'إجمالي المواد الخام'!K11</f>
        <v>0</v>
      </c>
      <c r="K8" s="35" t="n">
        <f aca="false">B8*'إجمالي المواد الخام'!L11</f>
        <v>0</v>
      </c>
      <c r="L8" s="36" t="n">
        <f aca="false">B8*'إجمالي المواد الخام'!M11</f>
        <v>0</v>
      </c>
    </row>
    <row r="9" customFormat="false" ht="12.75" hidden="false" customHeight="true" outlineLevel="0" collapsed="false">
      <c r="A9" s="90" t="s">
        <v>124</v>
      </c>
      <c r="B9" s="196" t="n">
        <v>0.7</v>
      </c>
      <c r="C9" s="34" t="n">
        <f aca="false">C6*'م.التشغيل المالية100%'!C8</f>
        <v>5250</v>
      </c>
      <c r="D9" s="35" t="n">
        <f aca="false">D6*'م.التشغيل المالية100%'!D8</f>
        <v>7000</v>
      </c>
      <c r="E9" s="35" t="n">
        <f aca="false">B9*'منافع عامة'!D14</f>
        <v>8750</v>
      </c>
      <c r="F9" s="35" t="n">
        <f aca="false">B9*'منافع عامة'!E14</f>
        <v>8750</v>
      </c>
      <c r="G9" s="35" t="n">
        <f aca="false">B9*'منافع عامة'!F14</f>
        <v>8750</v>
      </c>
      <c r="H9" s="35" t="n">
        <f aca="false">B9*'منافع عامة'!G14</f>
        <v>8750</v>
      </c>
      <c r="I9" s="35" t="n">
        <f aca="false">B9*'منافع عامة'!H14</f>
        <v>8750</v>
      </c>
      <c r="J9" s="35" t="n">
        <f aca="false">B9*'منافع عامة'!I14</f>
        <v>8750</v>
      </c>
      <c r="K9" s="35" t="n">
        <f aca="false">B9*'منافع عامة'!J14</f>
        <v>8750</v>
      </c>
      <c r="L9" s="36" t="n">
        <f aca="false">B9*'منافع عامة'!K14</f>
        <v>8750</v>
      </c>
    </row>
    <row r="10" customFormat="false" ht="12.75" hidden="false" customHeight="true" outlineLevel="0" collapsed="false">
      <c r="A10" s="90" t="s">
        <v>365</v>
      </c>
      <c r="B10" s="196" t="n">
        <v>0.7</v>
      </c>
      <c r="C10" s="34" t="n">
        <f aca="false">C6*'م.التشغيل المالية100%'!C9</f>
        <v>4200</v>
      </c>
      <c r="D10" s="35" t="n">
        <f aca="false">D6*'م.التشغيل المالية100%'!D9</f>
        <v>5600</v>
      </c>
      <c r="E10" s="35" t="n">
        <f aca="false">'م.التشغيل المالية100%'!E9</f>
        <v>7000</v>
      </c>
      <c r="F10" s="35" t="n">
        <f aca="false">'م.التشغيل المالية100%'!F9</f>
        <v>7000</v>
      </c>
      <c r="G10" s="35" t="n">
        <f aca="false">'م.التشغيل المالية100%'!G9</f>
        <v>7000</v>
      </c>
      <c r="H10" s="35" t="n">
        <f aca="false">'م.التشغيل المالية100%'!H9</f>
        <v>7000</v>
      </c>
      <c r="I10" s="35" t="n">
        <f aca="false">'م.التشغيل المالية100%'!I9</f>
        <v>7000</v>
      </c>
      <c r="J10" s="35" t="n">
        <f aca="false">'م.التشغيل المالية100%'!J9</f>
        <v>7000</v>
      </c>
      <c r="K10" s="35" t="n">
        <f aca="false">'م.التشغيل المالية100%'!K9</f>
        <v>7000</v>
      </c>
      <c r="L10" s="36" t="n">
        <f aca="false">'م.التشغيل المالية100%'!L9</f>
        <v>7000</v>
      </c>
    </row>
    <row r="11" customFormat="false" ht="12.75" hidden="false" customHeight="true" outlineLevel="0" collapsed="false">
      <c r="A11" s="90" t="s">
        <v>128</v>
      </c>
      <c r="B11" s="196" t="n">
        <v>0.7</v>
      </c>
      <c r="C11" s="34" t="n">
        <f aca="false">C6*'م.التشغيل المالية100%'!C10</f>
        <v>420</v>
      </c>
      <c r="D11" s="35" t="n">
        <f aca="false">D6*'م.التشغيل المالية100%'!D10</f>
        <v>560</v>
      </c>
      <c r="E11" s="35" t="n">
        <f aca="false">'م.التشغيل المالية100%'!E10</f>
        <v>700</v>
      </c>
      <c r="F11" s="35" t="n">
        <f aca="false">'م.التشغيل المالية100%'!F10</f>
        <v>700</v>
      </c>
      <c r="G11" s="35" t="n">
        <f aca="false">'م.التشغيل المالية100%'!G10</f>
        <v>700</v>
      </c>
      <c r="H11" s="35" t="n">
        <f aca="false">'م.التشغيل المالية100%'!H10</f>
        <v>700</v>
      </c>
      <c r="I11" s="35" t="n">
        <f aca="false">'م.التشغيل المالية100%'!I10</f>
        <v>700</v>
      </c>
      <c r="J11" s="35" t="n">
        <f aca="false">'م.التشغيل المالية100%'!J10</f>
        <v>700</v>
      </c>
      <c r="K11" s="35" t="n">
        <f aca="false">'م.التشغيل المالية100%'!K10</f>
        <v>700</v>
      </c>
      <c r="L11" s="36" t="n">
        <f aca="false">'م.التشغيل المالية100%'!L10</f>
        <v>700</v>
      </c>
    </row>
    <row r="12" customFormat="false" ht="13.5" hidden="false" customHeight="true" outlineLevel="0" collapsed="false">
      <c r="A12" s="144" t="s">
        <v>366</v>
      </c>
      <c r="B12" s="201" t="n">
        <f aca="false">C12/C24</f>
        <v>0.0793280823018807</v>
      </c>
      <c r="C12" s="140" t="n">
        <f aca="false">SUM(C7:C11)</f>
        <v>9870</v>
      </c>
      <c r="D12" s="135" t="n">
        <f aca="false">SUM(D7:D11)</f>
        <v>13160</v>
      </c>
      <c r="E12" s="135" t="n">
        <f aca="false">SUM(E7:E11)</f>
        <v>16450</v>
      </c>
      <c r="F12" s="135" t="n">
        <f aca="false">SUM(F7:F11)</f>
        <v>16450</v>
      </c>
      <c r="G12" s="135" t="n">
        <f aca="false">SUM(G7:G11)</f>
        <v>16450</v>
      </c>
      <c r="H12" s="135" t="n">
        <f aca="false">SUM(H7:H11)</f>
        <v>16450</v>
      </c>
      <c r="I12" s="135" t="n">
        <f aca="false">SUM(I7:I11)</f>
        <v>16450</v>
      </c>
      <c r="J12" s="135" t="n">
        <f aca="false">SUM(J7:J11)</f>
        <v>16450</v>
      </c>
      <c r="K12" s="135" t="n">
        <f aca="false">SUM(K7:K11)</f>
        <v>16450</v>
      </c>
      <c r="L12" s="136" t="n">
        <f aca="false">SUM(L7:L11)</f>
        <v>16450</v>
      </c>
    </row>
    <row r="13" customFormat="false" ht="12.75" hidden="false" customHeight="true" outlineLevel="0" collapsed="false">
      <c r="A13" s="144" t="s">
        <v>367</v>
      </c>
      <c r="B13" s="205"/>
      <c r="C13" s="199"/>
      <c r="D13" s="85"/>
      <c r="E13" s="85"/>
      <c r="F13" s="85"/>
      <c r="G13" s="38"/>
      <c r="H13" s="38"/>
      <c r="I13" s="38"/>
      <c r="J13" s="38"/>
      <c r="K13" s="38"/>
      <c r="L13" s="39"/>
    </row>
    <row r="14" customFormat="false" ht="12.75" hidden="false" customHeight="true" outlineLevel="0" collapsed="false">
      <c r="A14" s="90" t="s">
        <v>121</v>
      </c>
      <c r="B14" s="200" t="n">
        <v>0.5</v>
      </c>
      <c r="C14" s="37" t="n">
        <v>0</v>
      </c>
      <c r="D14" s="38" t="n">
        <v>0</v>
      </c>
      <c r="E14" s="38" t="n">
        <v>0</v>
      </c>
      <c r="F14" s="38" t="n">
        <v>0</v>
      </c>
      <c r="G14" s="38" t="n">
        <v>0</v>
      </c>
      <c r="H14" s="38" t="n">
        <v>0</v>
      </c>
      <c r="I14" s="38" t="n">
        <v>0</v>
      </c>
      <c r="J14" s="38" t="n">
        <v>0</v>
      </c>
      <c r="K14" s="38" t="n">
        <v>0</v>
      </c>
      <c r="L14" s="39" t="n">
        <v>0</v>
      </c>
    </row>
    <row r="15" customFormat="false" ht="13.5" hidden="false" customHeight="true" outlineLevel="0" collapsed="false">
      <c r="A15" s="90" t="s">
        <v>363</v>
      </c>
      <c r="B15" s="200" t="n">
        <v>0.5</v>
      </c>
      <c r="C15" s="34" t="n">
        <f aca="false">الرواتب!D18</f>
        <v>10800</v>
      </c>
      <c r="D15" s="35" t="n">
        <f aca="false">الرواتب!E18</f>
        <v>10800</v>
      </c>
      <c r="E15" s="35" t="n">
        <f aca="false">الرواتب!F18</f>
        <v>10800</v>
      </c>
      <c r="F15" s="35" t="n">
        <f aca="false">الرواتب!G18</f>
        <v>10800</v>
      </c>
      <c r="G15" s="35" t="n">
        <f aca="false">الرواتب!H18</f>
        <v>10800</v>
      </c>
      <c r="H15" s="35" t="n">
        <f aca="false">الرواتب!I18</f>
        <v>10800</v>
      </c>
      <c r="I15" s="35" t="n">
        <f aca="false">الرواتب!J18</f>
        <v>10800</v>
      </c>
      <c r="J15" s="35" t="n">
        <f aca="false">الرواتب!K18</f>
        <v>10800</v>
      </c>
      <c r="K15" s="35" t="n">
        <f aca="false">الرواتب!L18</f>
        <v>10800</v>
      </c>
      <c r="L15" s="36" t="n">
        <f aca="false">الرواتب!M18</f>
        <v>10800</v>
      </c>
    </row>
    <row r="16" customFormat="false" ht="13.5" hidden="false" customHeight="true" outlineLevel="0" collapsed="false">
      <c r="A16" s="90" t="s">
        <v>124</v>
      </c>
      <c r="B16" s="200" t="n">
        <v>0.3</v>
      </c>
      <c r="C16" s="34" t="n">
        <f aca="false">B16*'منافع عامة'!B14</f>
        <v>3750</v>
      </c>
      <c r="D16" s="35" t="n">
        <f aca="false">C16</f>
        <v>3750</v>
      </c>
      <c r="E16" s="35" t="n">
        <f aca="false">D16</f>
        <v>3750</v>
      </c>
      <c r="F16" s="35" t="n">
        <f aca="false">E16</f>
        <v>3750</v>
      </c>
      <c r="G16" s="35" t="n">
        <f aca="false">F16</f>
        <v>3750</v>
      </c>
      <c r="H16" s="35" t="n">
        <f aca="false">G16</f>
        <v>3750</v>
      </c>
      <c r="I16" s="35" t="n">
        <f aca="false">H16</f>
        <v>3750</v>
      </c>
      <c r="J16" s="35" t="n">
        <f aca="false">I16</f>
        <v>3750</v>
      </c>
      <c r="K16" s="35" t="n">
        <f aca="false">J16</f>
        <v>3750</v>
      </c>
      <c r="L16" s="36" t="n">
        <f aca="false">K16</f>
        <v>3750</v>
      </c>
    </row>
    <row r="17" customFormat="false" ht="13.5" hidden="false" customHeight="true" outlineLevel="0" collapsed="false">
      <c r="A17" s="90" t="s">
        <v>125</v>
      </c>
      <c r="B17" s="200" t="n">
        <v>0.3</v>
      </c>
      <c r="C17" s="34" t="n">
        <f aca="false">B17*'تكلفة الصيانة'!D10</f>
        <v>3000</v>
      </c>
      <c r="D17" s="35" t="n">
        <f aca="false">C17</f>
        <v>3000</v>
      </c>
      <c r="E17" s="35" t="n">
        <f aca="false">D17</f>
        <v>3000</v>
      </c>
      <c r="F17" s="35" t="n">
        <f aca="false">E17</f>
        <v>3000</v>
      </c>
      <c r="G17" s="35" t="n">
        <f aca="false">F17</f>
        <v>3000</v>
      </c>
      <c r="H17" s="35" t="n">
        <f aca="false">G17</f>
        <v>3000</v>
      </c>
      <c r="I17" s="35" t="n">
        <f aca="false">H17</f>
        <v>3000</v>
      </c>
      <c r="J17" s="35" t="n">
        <f aca="false">I17</f>
        <v>3000</v>
      </c>
      <c r="K17" s="35" t="n">
        <f aca="false">J17</f>
        <v>3000</v>
      </c>
      <c r="L17" s="36" t="n">
        <f aca="false">K17</f>
        <v>3000</v>
      </c>
    </row>
    <row r="18" customFormat="false" ht="13.5" hidden="false" customHeight="true" outlineLevel="0" collapsed="false">
      <c r="A18" s="90"/>
      <c r="B18" s="200" t="n">
        <v>1</v>
      </c>
      <c r="C18" s="34" t="n">
        <f aca="false">'تكلفة التأمين'!D10</f>
        <v>0</v>
      </c>
      <c r="D18" s="35" t="n">
        <f aca="false">'تكلفة التأمين'!E10</f>
        <v>0</v>
      </c>
      <c r="E18" s="35" t="n">
        <f aca="false">'تكلفة التأمين'!F10</f>
        <v>0</v>
      </c>
      <c r="F18" s="35" t="n">
        <f aca="false">'تكلفة التأمين'!G10</f>
        <v>0</v>
      </c>
      <c r="G18" s="35" t="n">
        <f aca="false">'تكلفة التأمين'!H10</f>
        <v>0</v>
      </c>
      <c r="H18" s="35" t="n">
        <f aca="false">'تكلفة التأمين'!I10</f>
        <v>0</v>
      </c>
      <c r="I18" s="35" t="n">
        <f aca="false">'تكلفة التأمين'!J10</f>
        <v>0</v>
      </c>
      <c r="J18" s="35" t="n">
        <f aca="false">'تكلفة التأمين'!K10</f>
        <v>0</v>
      </c>
      <c r="K18" s="35" t="n">
        <f aca="false">'تكلفة التأمين'!L10</f>
        <v>0</v>
      </c>
      <c r="L18" s="36" t="n">
        <f aca="false">'تكلفة التأمين'!M10</f>
        <v>0</v>
      </c>
    </row>
    <row r="19" customFormat="false" ht="13.5" hidden="false" customHeight="true" outlineLevel="0" collapsed="false">
      <c r="A19" s="90" t="s">
        <v>127</v>
      </c>
      <c r="B19" s="200" t="n">
        <v>1</v>
      </c>
      <c r="C19" s="34" t="n">
        <f aca="false">'م.عمومية وإدارية'!C13</f>
        <v>500</v>
      </c>
      <c r="D19" s="35" t="n">
        <f aca="false">'م.عمومية وإدارية'!D13</f>
        <v>500</v>
      </c>
      <c r="E19" s="35" t="n">
        <f aca="false">'م.عمومية وإدارية'!E13</f>
        <v>500</v>
      </c>
      <c r="F19" s="35" t="n">
        <f aca="false">'م.عمومية وإدارية'!F13</f>
        <v>500</v>
      </c>
      <c r="G19" s="35" t="n">
        <f aca="false">'م.عمومية وإدارية'!G13</f>
        <v>500</v>
      </c>
      <c r="H19" s="35" t="n">
        <f aca="false">'م.عمومية وإدارية'!H13</f>
        <v>500</v>
      </c>
      <c r="I19" s="35" t="n">
        <f aca="false">'م.عمومية وإدارية'!I13</f>
        <v>500</v>
      </c>
      <c r="J19" s="35" t="n">
        <f aca="false">'م.عمومية وإدارية'!J13</f>
        <v>500</v>
      </c>
      <c r="K19" s="35" t="n">
        <f aca="false">'م.عمومية وإدارية'!K13</f>
        <v>500</v>
      </c>
      <c r="L19" s="36" t="n">
        <f aca="false">'م.عمومية وإدارية'!L13</f>
        <v>500</v>
      </c>
    </row>
    <row r="20" customFormat="false" ht="13.5" hidden="false" customHeight="true" outlineLevel="0" collapsed="false">
      <c r="A20" s="90" t="s">
        <v>128</v>
      </c>
      <c r="B20" s="200" t="n">
        <v>0.3</v>
      </c>
      <c r="C20" s="34" t="n">
        <f aca="false">B20*'م.التسويق'!C10</f>
        <v>300</v>
      </c>
      <c r="D20" s="35" t="n">
        <f aca="false">C20</f>
        <v>300</v>
      </c>
      <c r="E20" s="35" t="n">
        <f aca="false">D20</f>
        <v>300</v>
      </c>
      <c r="F20" s="35" t="n">
        <f aca="false">E20</f>
        <v>300</v>
      </c>
      <c r="G20" s="35" t="n">
        <f aca="false">F20</f>
        <v>300</v>
      </c>
      <c r="H20" s="35" t="n">
        <f aca="false">G20</f>
        <v>300</v>
      </c>
      <c r="I20" s="35" t="n">
        <f aca="false">H20</f>
        <v>300</v>
      </c>
      <c r="J20" s="35" t="n">
        <f aca="false">I20</f>
        <v>300</v>
      </c>
      <c r="K20" s="35" t="n">
        <f aca="false">J20</f>
        <v>300</v>
      </c>
      <c r="L20" s="36" t="n">
        <f aca="false">K20</f>
        <v>300</v>
      </c>
    </row>
    <row r="21" customFormat="false" ht="12.75" hidden="false" customHeight="true" outlineLevel="0" collapsed="false">
      <c r="A21" s="93" t="s">
        <v>368</v>
      </c>
      <c r="B21" s="200" t="n">
        <v>1</v>
      </c>
      <c r="C21" s="34" t="n">
        <f aca="false">'إجمالي الموجودات'!B7</f>
        <v>77000</v>
      </c>
      <c r="D21" s="35" t="n">
        <f aca="false">'إجمالي الموجودات'!C7</f>
        <v>77000</v>
      </c>
      <c r="E21" s="35" t="n">
        <f aca="false">'إجمالي الموجودات'!D7</f>
        <v>77000</v>
      </c>
      <c r="F21" s="35" t="n">
        <f aca="false">'إجمالي الموجودات'!E7</f>
        <v>77000</v>
      </c>
      <c r="G21" s="35" t="n">
        <f aca="false">'إجمالي الموجودات'!F7</f>
        <v>77000</v>
      </c>
      <c r="H21" s="35" t="n">
        <f aca="false">'إجمالي الموجودات'!G7</f>
        <v>77000</v>
      </c>
      <c r="I21" s="35" t="n">
        <f aca="false">'إجمالي الموجودات'!H7</f>
        <v>77000</v>
      </c>
      <c r="J21" s="35" t="n">
        <f aca="false">'إجمالي الموجودات'!I7</f>
        <v>77000</v>
      </c>
      <c r="K21" s="35" t="n">
        <f aca="false">'إجمالي الموجودات'!J7</f>
        <v>77000</v>
      </c>
      <c r="L21" s="36" t="n">
        <f aca="false">'إجمالي الموجودات'!K7</f>
        <v>77000</v>
      </c>
    </row>
    <row r="22" customFormat="false" ht="12.75" hidden="false" customHeight="true" outlineLevel="0" collapsed="false">
      <c r="A22" s="93" t="s">
        <v>369</v>
      </c>
      <c r="B22" s="200" t="n">
        <v>1</v>
      </c>
      <c r="C22" s="34" t="n">
        <f aca="false">'م.التأسيس'!B17</f>
        <v>19200</v>
      </c>
      <c r="D22" s="35" t="n">
        <f aca="false">'م.التأسيس'!C17</f>
        <v>19200</v>
      </c>
      <c r="E22" s="35" t="n">
        <f aca="false">'م.التأسيس'!D17</f>
        <v>19200</v>
      </c>
      <c r="F22" s="35" t="n">
        <f aca="false">'م.التأسيس'!E17</f>
        <v>19200</v>
      </c>
      <c r="G22" s="35" t="n">
        <f aca="false">'م.التأسيس'!F17</f>
        <v>19200</v>
      </c>
      <c r="H22" s="35" t="n">
        <f aca="false">'م.التأسيس'!G17</f>
        <v>0</v>
      </c>
      <c r="I22" s="35" t="n">
        <f aca="false">'م.التأسيس'!H17</f>
        <v>0</v>
      </c>
      <c r="J22" s="35" t="n">
        <f aca="false">'م.التأسيس'!I17</f>
        <v>0</v>
      </c>
      <c r="K22" s="35" t="n">
        <f aca="false">'م.التأسيس'!J17</f>
        <v>0</v>
      </c>
      <c r="L22" s="36" t="n">
        <f aca="false">'م.التأسيس'!K17</f>
        <v>0</v>
      </c>
    </row>
    <row r="23" customFormat="false" ht="13.5" hidden="false" customHeight="true" outlineLevel="0" collapsed="false">
      <c r="A23" s="144" t="s">
        <v>370</v>
      </c>
      <c r="B23" s="201" t="n">
        <f aca="false">C23/C24</f>
        <v>0.920671917698119</v>
      </c>
      <c r="C23" s="140" t="n">
        <f aca="false">SUM(C14:C22)</f>
        <v>114550</v>
      </c>
      <c r="D23" s="135" t="n">
        <f aca="false">SUM(D14:D22)</f>
        <v>114550</v>
      </c>
      <c r="E23" s="135" t="n">
        <f aca="false">SUM(E14:E22)</f>
        <v>114550</v>
      </c>
      <c r="F23" s="135" t="n">
        <f aca="false">SUM(F14:F22)</f>
        <v>114550</v>
      </c>
      <c r="G23" s="135" t="n">
        <f aca="false">SUM(G14:G22)</f>
        <v>114550</v>
      </c>
      <c r="H23" s="135" t="n">
        <f aca="false">SUM(H14:H22)</f>
        <v>95350</v>
      </c>
      <c r="I23" s="135" t="n">
        <f aca="false">SUM(I14:I22)</f>
        <v>95350</v>
      </c>
      <c r="J23" s="135" t="n">
        <f aca="false">SUM(J14:J22)</f>
        <v>95350</v>
      </c>
      <c r="K23" s="135" t="n">
        <f aca="false">SUM(K14:K22)</f>
        <v>95350</v>
      </c>
      <c r="L23" s="136" t="n">
        <f aca="false">SUM(L14:L22)</f>
        <v>95350</v>
      </c>
    </row>
    <row r="24" customFormat="false" ht="13.5" hidden="false" customHeight="true" outlineLevel="0" collapsed="false">
      <c r="A24" s="151" t="s">
        <v>371</v>
      </c>
      <c r="B24" s="202" t="n">
        <f aca="false">B12+B23</f>
        <v>1</v>
      </c>
      <c r="C24" s="140" t="n">
        <f aca="false">C12+C23</f>
        <v>124420</v>
      </c>
      <c r="D24" s="135" t="n">
        <f aca="false">D12+D23</f>
        <v>127710</v>
      </c>
      <c r="E24" s="135" t="n">
        <f aca="false">E12+E23</f>
        <v>131000</v>
      </c>
      <c r="F24" s="135" t="n">
        <f aca="false">F12+F23</f>
        <v>131000</v>
      </c>
      <c r="G24" s="135" t="n">
        <f aca="false">G12+G23</f>
        <v>131000</v>
      </c>
      <c r="H24" s="135" t="n">
        <f aca="false">H12+H23</f>
        <v>111800</v>
      </c>
      <c r="I24" s="135" t="n">
        <f aca="false">I12+I23</f>
        <v>111800</v>
      </c>
      <c r="J24" s="135" t="n">
        <f aca="false">J12+J23</f>
        <v>111800</v>
      </c>
      <c r="K24" s="135" t="n">
        <f aca="false">K12+K23</f>
        <v>111800</v>
      </c>
      <c r="L24" s="136" t="n">
        <f aca="false">L12+L23</f>
        <v>111800</v>
      </c>
    </row>
    <row r="25" customFormat="false" ht="12.75" hidden="false" customHeight="true" outlineLevel="0" collapsed="false">
      <c r="A25" s="67"/>
      <c r="B25" s="67"/>
      <c r="C25" s="68"/>
      <c r="D25" s="68"/>
      <c r="E25" s="68"/>
      <c r="F25" s="68"/>
      <c r="G25" s="68"/>
      <c r="H25" s="67"/>
      <c r="I25" s="67"/>
      <c r="J25" s="67"/>
      <c r="K25" s="67"/>
      <c r="L25" s="67"/>
    </row>
    <row r="26" customFormat="false" ht="12.75" hidden="false" customHeight="true" outlineLevel="0" collapsed="false">
      <c r="A26" s="67"/>
      <c r="B26" s="67"/>
      <c r="C26" s="67"/>
      <c r="D26" s="68"/>
      <c r="E26" s="68"/>
      <c r="F26" s="68"/>
      <c r="G26" s="68"/>
      <c r="H26" s="67"/>
      <c r="I26" s="67"/>
      <c r="J26" s="67"/>
      <c r="K26" s="67"/>
      <c r="L26" s="67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25" bottom="0.75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12"/>
    <col collapsed="false" customWidth="true" hidden="false" outlineLevel="0" max="2" min="2" style="1" width="11.12"/>
    <col collapsed="false" customWidth="true" hidden="false" outlineLevel="0" max="6" min="3" style="1" width="12.7"/>
    <col collapsed="false" customWidth="true" hidden="false" outlineLevel="0" max="7" min="7" style="1" width="13.28"/>
    <col collapsed="false" customWidth="true" hidden="false" outlineLevel="0" max="8" min="8" style="1" width="11.43"/>
    <col collapsed="false" customWidth="true" hidden="false" outlineLevel="0" max="9" min="9" style="1" width="11.85"/>
    <col collapsed="false" customWidth="true" hidden="false" outlineLevel="0" max="10" min="10" style="1" width="11.12"/>
    <col collapsed="false" customWidth="true" hidden="false" outlineLevel="0" max="11" min="11" style="1" width="12.42"/>
  </cols>
  <sheetData>
    <row r="1" customFormat="false" ht="12.75" hidden="false" customHeight="true" outlineLevel="0" collapsed="false">
      <c r="A1" s="10" t="s">
        <v>375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48" t="s">
        <v>72</v>
      </c>
      <c r="B4" s="84" t="s">
        <v>75</v>
      </c>
      <c r="C4" s="84"/>
      <c r="D4" s="84"/>
      <c r="E4" s="84"/>
      <c r="F4" s="84"/>
      <c r="G4" s="84"/>
      <c r="H4" s="84"/>
      <c r="I4" s="84"/>
      <c r="J4" s="84"/>
      <c r="K4" s="84"/>
      <c r="L4" s="67"/>
      <c r="M4" s="67"/>
    </row>
    <row r="5" customFormat="false" ht="13.5" hidden="false" customHeight="true" outlineLevel="0" collapsed="false">
      <c r="A5" s="207" t="s">
        <v>18</v>
      </c>
      <c r="B5" s="109" t="n">
        <v>2019</v>
      </c>
      <c r="C5" s="110" t="n">
        <f aca="false">B5+1</f>
        <v>2020</v>
      </c>
      <c r="D5" s="110" t="n">
        <f aca="false">C5+1</f>
        <v>2021</v>
      </c>
      <c r="E5" s="110" t="n">
        <f aca="false">D5+1</f>
        <v>2022</v>
      </c>
      <c r="F5" s="110" t="n">
        <f aca="false">E5+1</f>
        <v>2023</v>
      </c>
      <c r="G5" s="110" t="n">
        <f aca="false">F5+1</f>
        <v>2024</v>
      </c>
      <c r="H5" s="110" t="n">
        <f aca="false">G5+1</f>
        <v>2025</v>
      </c>
      <c r="I5" s="110" t="n">
        <f aca="false">H5+1</f>
        <v>2026</v>
      </c>
      <c r="J5" s="110" t="n">
        <f aca="false">I5+1</f>
        <v>2027</v>
      </c>
      <c r="K5" s="111" t="n">
        <f aca="false">J5+1</f>
        <v>2028</v>
      </c>
      <c r="L5" s="67"/>
      <c r="M5" s="67"/>
    </row>
    <row r="6" customFormat="false" ht="12.75" hidden="false" customHeight="true" outlineLevel="0" collapsed="false">
      <c r="A6" s="94" t="s">
        <v>377</v>
      </c>
      <c r="B6" s="34" t="n">
        <f aca="false">'قائمة الدخل (2)'!B8*0.9</f>
        <v>93312</v>
      </c>
      <c r="C6" s="35" t="n">
        <f aca="false">'الإيرادات المالية'!F13</f>
        <v>138240</v>
      </c>
      <c r="D6" s="35" t="n">
        <f aca="false">'الإيرادات المالية'!G13</f>
        <v>172800</v>
      </c>
      <c r="E6" s="35" t="n">
        <f aca="false">'الإيرادات المالية'!H13</f>
        <v>172800</v>
      </c>
      <c r="F6" s="35" t="n">
        <f aca="false">'الإيرادات المالية'!I13</f>
        <v>172800</v>
      </c>
      <c r="G6" s="35" t="n">
        <f aca="false">'الإيرادات المالية'!J13</f>
        <v>172800</v>
      </c>
      <c r="H6" s="35" t="n">
        <f aca="false">'الإيرادات المالية'!K13</f>
        <v>172800</v>
      </c>
      <c r="I6" s="35" t="n">
        <f aca="false">'الإيرادات المالية'!L13</f>
        <v>172800</v>
      </c>
      <c r="J6" s="35" t="n">
        <f aca="false">'الإيرادات المالية'!M13</f>
        <v>172800</v>
      </c>
      <c r="K6" s="36" t="n">
        <f aca="false">'الإيرادات المالية'!N13</f>
        <v>172800</v>
      </c>
      <c r="L6" s="67"/>
      <c r="M6" s="67"/>
    </row>
    <row r="7" customFormat="false" ht="12.75" hidden="false" customHeight="true" outlineLevel="0" collapsed="false">
      <c r="A7" s="94"/>
      <c r="B7" s="37"/>
      <c r="C7" s="38"/>
      <c r="D7" s="38"/>
      <c r="E7" s="38"/>
      <c r="F7" s="38"/>
      <c r="G7" s="38"/>
      <c r="H7" s="38"/>
      <c r="I7" s="38"/>
      <c r="J7" s="38"/>
      <c r="K7" s="39"/>
      <c r="L7" s="67"/>
      <c r="M7" s="67"/>
    </row>
    <row r="8" s="209" customFormat="true" ht="16.5" hidden="false" customHeight="true" outlineLevel="0" collapsed="false">
      <c r="A8" s="207" t="s">
        <v>378</v>
      </c>
      <c r="B8" s="208" t="n">
        <f aca="false">'قائمة الدخل (2)'!B8</f>
        <v>103680</v>
      </c>
      <c r="C8" s="208" t="n">
        <f aca="false">'قائمة الدخل (2)'!C8</f>
        <v>138240</v>
      </c>
      <c r="D8" s="208" t="n">
        <f aca="false">'قائمة الدخل (2)'!D8</f>
        <v>172800</v>
      </c>
      <c r="E8" s="208" t="n">
        <f aca="false">'قائمة الدخل (2)'!E8</f>
        <v>172800</v>
      </c>
      <c r="F8" s="208" t="n">
        <f aca="false">'قائمة الدخل (2)'!F8</f>
        <v>172800</v>
      </c>
      <c r="G8" s="208" t="n">
        <f aca="false">'قائمة الدخل (2)'!G8</f>
        <v>172800</v>
      </c>
      <c r="H8" s="208" t="n">
        <f aca="false">'قائمة الدخل (2)'!H8</f>
        <v>172800</v>
      </c>
      <c r="I8" s="208" t="n">
        <f aca="false">'قائمة الدخل (2)'!I8</f>
        <v>172800</v>
      </c>
      <c r="J8" s="208" t="n">
        <f aca="false">'قائمة الدخل (2)'!J8</f>
        <v>172800</v>
      </c>
      <c r="K8" s="208" t="n">
        <f aca="false">'قائمة الدخل (2)'!K8</f>
        <v>172800</v>
      </c>
      <c r="L8" s="67"/>
      <c r="M8" s="67"/>
    </row>
    <row r="9" customFormat="false" ht="12.75" hidden="false" customHeight="true" outlineLevel="0" collapsed="false">
      <c r="A9" s="94" t="s">
        <v>120</v>
      </c>
      <c r="B9" s="34" t="n">
        <f aca="false">'قائمة الدخل (2)'!B9</f>
        <v>9870</v>
      </c>
      <c r="C9" s="34" t="n">
        <f aca="false">'قائمة الدخل (2)'!C9</f>
        <v>13160</v>
      </c>
      <c r="D9" s="34" t="n">
        <f aca="false">'قائمة الدخل (2)'!D9</f>
        <v>16450</v>
      </c>
      <c r="E9" s="34" t="n">
        <f aca="false">'قائمة الدخل (2)'!E9</f>
        <v>16450</v>
      </c>
      <c r="F9" s="34" t="n">
        <f aca="false">'قائمة الدخل (2)'!F9</f>
        <v>16450</v>
      </c>
      <c r="G9" s="34" t="n">
        <f aca="false">'قائمة الدخل (2)'!G9</f>
        <v>16450</v>
      </c>
      <c r="H9" s="34" t="n">
        <f aca="false">'قائمة الدخل (2)'!H9</f>
        <v>16450</v>
      </c>
      <c r="I9" s="34" t="n">
        <f aca="false">'قائمة الدخل (2)'!I9</f>
        <v>16450</v>
      </c>
      <c r="J9" s="34" t="n">
        <f aca="false">'قائمة الدخل (2)'!J9</f>
        <v>16450</v>
      </c>
      <c r="K9" s="34" t="n">
        <f aca="false">'قائمة الدخل (2)'!K9</f>
        <v>16450</v>
      </c>
      <c r="L9" s="67"/>
      <c r="M9" s="67"/>
    </row>
    <row r="10" customFormat="false" ht="16.5" hidden="false" customHeight="true" outlineLevel="0" collapsed="false">
      <c r="A10" s="207" t="s">
        <v>379</v>
      </c>
      <c r="B10" s="208" t="n">
        <f aca="false">B8-B9</f>
        <v>93810</v>
      </c>
      <c r="C10" s="208" t="n">
        <f aca="false">C8-C9</f>
        <v>125080</v>
      </c>
      <c r="D10" s="208" t="n">
        <f aca="false">D8-D9</f>
        <v>156350</v>
      </c>
      <c r="E10" s="208" t="n">
        <f aca="false">E8-E9</f>
        <v>156350</v>
      </c>
      <c r="F10" s="208" t="n">
        <f aca="false">F8-F9</f>
        <v>156350</v>
      </c>
      <c r="G10" s="208" t="n">
        <f aca="false">G8-G9</f>
        <v>156350</v>
      </c>
      <c r="H10" s="208" t="n">
        <f aca="false">H8-H9</f>
        <v>156350</v>
      </c>
      <c r="I10" s="208" t="n">
        <f aca="false">I8-I9</f>
        <v>156350</v>
      </c>
      <c r="J10" s="208" t="n">
        <f aca="false">J8-J9</f>
        <v>156350</v>
      </c>
      <c r="K10" s="208" t="n">
        <f aca="false">K8-K9</f>
        <v>156350</v>
      </c>
      <c r="L10" s="67"/>
      <c r="M10" s="67"/>
    </row>
    <row r="11" customFormat="false" ht="12.75" hidden="false" customHeight="true" outlineLevel="0" collapsed="false">
      <c r="A11" s="94" t="s">
        <v>380</v>
      </c>
      <c r="B11" s="34" t="n">
        <f aca="false">'م.التشغيل المالية '!C14+'م.التشغيل المالية '!C15+'م.التشغيل المالية '!C16+'م.التشغيل المالية '!C17+'م.التشغيل المالية '!C18+'م.التشغيل المالية '!C19+'م.التشغيل المالية '!C20</f>
        <v>18350</v>
      </c>
      <c r="C11" s="35" t="n">
        <f aca="false">'م.التشغيل المالية '!D14+'م.التشغيل المالية '!D15+'م.التشغيل المالية '!D16+'م.التشغيل المالية '!D17+'م.التشغيل المالية '!D18+'م.التشغيل المالية '!D19+'م.التشغيل المالية '!D20</f>
        <v>18350</v>
      </c>
      <c r="D11" s="35" t="n">
        <f aca="false">'م.التشغيل المالية '!E14+'م.التشغيل المالية '!E15+'م.التشغيل المالية '!E16+'م.التشغيل المالية '!E17+'م.التشغيل المالية '!E18+'م.التشغيل المالية '!E19+'م.التشغيل المالية '!E20</f>
        <v>18350</v>
      </c>
      <c r="E11" s="35" t="n">
        <f aca="false">'م.التشغيل المالية '!F14+'م.التشغيل المالية '!F15+'م.التشغيل المالية '!F16+'م.التشغيل المالية '!F17+'م.التشغيل المالية '!F18+'م.التشغيل المالية '!F19+'م.التشغيل المالية '!F20</f>
        <v>18350</v>
      </c>
      <c r="F11" s="35" t="n">
        <f aca="false">'م.التشغيل المالية '!G14+'م.التشغيل المالية '!G15+'م.التشغيل المالية '!G16+'م.التشغيل المالية '!G17+'م.التشغيل المالية '!G18+'م.التشغيل المالية '!G19+'م.التشغيل المالية '!G20</f>
        <v>18350</v>
      </c>
      <c r="G11" s="35" t="n">
        <f aca="false">'م.التشغيل المالية '!H14+'م.التشغيل المالية '!H15+'م.التشغيل المالية '!H16+'م.التشغيل المالية '!H17+'م.التشغيل المالية '!H18+'م.التشغيل المالية '!H19+'م.التشغيل المالية '!H20</f>
        <v>18350</v>
      </c>
      <c r="H11" s="35" t="n">
        <f aca="false">'م.التشغيل المالية '!I14+'م.التشغيل المالية '!I15+'م.التشغيل المالية '!I16+'م.التشغيل المالية '!I17+'م.التشغيل المالية '!I18+'م.التشغيل المالية '!I19+'م.التشغيل المالية '!I20</f>
        <v>18350</v>
      </c>
      <c r="I11" s="35" t="n">
        <f aca="false">'م.التشغيل المالية '!J14+'م.التشغيل المالية '!J15+'م.التشغيل المالية '!J16+'م.التشغيل المالية '!J17+'م.التشغيل المالية '!J18+'م.التشغيل المالية '!J19+'م.التشغيل المالية '!J20</f>
        <v>18350</v>
      </c>
      <c r="J11" s="35" t="n">
        <f aca="false">'م.التشغيل المالية '!K14+'م.التشغيل المالية '!K15+'م.التشغيل المالية '!K16+'م.التشغيل المالية '!K17+'م.التشغيل المالية '!K18+'م.التشغيل المالية '!K19+'م.التشغيل المالية '!K20</f>
        <v>18350</v>
      </c>
      <c r="K11" s="36" t="n">
        <f aca="false">'م.التشغيل المالية '!L14+'م.التشغيل المالية '!L15+'م.التشغيل المالية '!L16+'م.التشغيل المالية '!L17+'م.التشغيل المالية '!L18+'م.التشغيل المالية '!L19+'م.التشغيل المالية '!L20</f>
        <v>18350</v>
      </c>
      <c r="L11" s="67"/>
      <c r="M11" s="67"/>
    </row>
    <row r="12" customFormat="false" ht="12.75" hidden="false" customHeight="true" outlineLevel="0" collapsed="false">
      <c r="A12" s="94" t="s">
        <v>368</v>
      </c>
      <c r="B12" s="34" t="n">
        <f aca="false">'م.التشغيل المالية '!C21</f>
        <v>77000</v>
      </c>
      <c r="C12" s="35" t="n">
        <f aca="false">'م.التشغيل المالية '!D21</f>
        <v>77000</v>
      </c>
      <c r="D12" s="35" t="n">
        <f aca="false">'م.التشغيل المالية '!E21</f>
        <v>77000</v>
      </c>
      <c r="E12" s="35" t="n">
        <f aca="false">'م.التشغيل المالية '!F21</f>
        <v>77000</v>
      </c>
      <c r="F12" s="35" t="n">
        <f aca="false">'م.التشغيل المالية '!G21</f>
        <v>77000</v>
      </c>
      <c r="G12" s="35" t="n">
        <f aca="false">'م.التشغيل المالية '!H21</f>
        <v>77000</v>
      </c>
      <c r="H12" s="35" t="n">
        <f aca="false">'م.التشغيل المالية '!I21</f>
        <v>77000</v>
      </c>
      <c r="I12" s="35" t="n">
        <f aca="false">'م.التشغيل المالية '!J21</f>
        <v>77000</v>
      </c>
      <c r="J12" s="35" t="n">
        <f aca="false">'م.التشغيل المالية '!K21</f>
        <v>77000</v>
      </c>
      <c r="K12" s="36" t="n">
        <f aca="false">'م.التشغيل المالية '!L21</f>
        <v>77000</v>
      </c>
      <c r="L12" s="67"/>
      <c r="M12" s="67"/>
    </row>
    <row r="13" customFormat="false" ht="12.75" hidden="false" customHeight="true" outlineLevel="0" collapsed="false">
      <c r="A13" s="94" t="s">
        <v>369</v>
      </c>
      <c r="B13" s="34" t="n">
        <f aca="false">'م.التشغيل المالية '!C22</f>
        <v>19200</v>
      </c>
      <c r="C13" s="35" t="n">
        <f aca="false">'م.التشغيل المالية '!D22</f>
        <v>19200</v>
      </c>
      <c r="D13" s="35" t="n">
        <f aca="false">'م.التشغيل المالية '!E22</f>
        <v>19200</v>
      </c>
      <c r="E13" s="35" t="n">
        <f aca="false">'م.التشغيل المالية '!F22</f>
        <v>19200</v>
      </c>
      <c r="F13" s="35" t="n">
        <f aca="false">'م.التشغيل المالية '!G22</f>
        <v>19200</v>
      </c>
      <c r="G13" s="35" t="n">
        <f aca="false">'م.التشغيل المالية '!H22</f>
        <v>0</v>
      </c>
      <c r="H13" s="35" t="n">
        <f aca="false">'م.التشغيل المالية '!I22</f>
        <v>0</v>
      </c>
      <c r="I13" s="35" t="n">
        <f aca="false">'م.التشغيل المالية '!J22</f>
        <v>0</v>
      </c>
      <c r="J13" s="35" t="n">
        <f aca="false">'م.التشغيل المالية '!K22</f>
        <v>0</v>
      </c>
      <c r="K13" s="36" t="n">
        <f aca="false">'م.التشغيل المالية '!L22</f>
        <v>0</v>
      </c>
      <c r="L13" s="67"/>
      <c r="M13" s="67"/>
    </row>
    <row r="14" customFormat="false" ht="13.5" hidden="false" customHeight="true" outlineLevel="0" collapsed="false">
      <c r="A14" s="207" t="s">
        <v>381</v>
      </c>
      <c r="B14" s="208" t="n">
        <f aca="false">'قائمة الدخل (2)'!B14</f>
        <v>114550</v>
      </c>
      <c r="C14" s="208" t="n">
        <f aca="false">'قائمة الدخل (2)'!C14</f>
        <v>114550</v>
      </c>
      <c r="D14" s="208" t="n">
        <f aca="false">'قائمة الدخل (2)'!D14</f>
        <v>114550</v>
      </c>
      <c r="E14" s="208" t="n">
        <f aca="false">'قائمة الدخل (2)'!E14</f>
        <v>114550</v>
      </c>
      <c r="F14" s="208" t="n">
        <f aca="false">'قائمة الدخل (2)'!F14</f>
        <v>114550</v>
      </c>
      <c r="G14" s="208" t="n">
        <f aca="false">'قائمة الدخل (2)'!G14</f>
        <v>95350</v>
      </c>
      <c r="H14" s="208" t="n">
        <f aca="false">'قائمة الدخل (2)'!H14</f>
        <v>95350</v>
      </c>
      <c r="I14" s="208" t="n">
        <f aca="false">'قائمة الدخل (2)'!I14</f>
        <v>95350</v>
      </c>
      <c r="J14" s="208" t="n">
        <f aca="false">'قائمة الدخل (2)'!J14</f>
        <v>95350</v>
      </c>
      <c r="K14" s="208" t="n">
        <f aca="false">'قائمة الدخل (2)'!K14</f>
        <v>95350</v>
      </c>
      <c r="L14" s="67"/>
      <c r="M14" s="67"/>
    </row>
    <row r="15" customFormat="false" ht="13.5" hidden="false" customHeight="true" outlineLevel="0" collapsed="false">
      <c r="A15" s="207" t="s">
        <v>382</v>
      </c>
      <c r="B15" s="208" t="n">
        <f aca="false">B10-B14</f>
        <v>-20740</v>
      </c>
      <c r="C15" s="208" t="n">
        <f aca="false">C10-C14</f>
        <v>10530</v>
      </c>
      <c r="D15" s="208" t="n">
        <f aca="false">D10-D14</f>
        <v>41800</v>
      </c>
      <c r="E15" s="208" t="n">
        <f aca="false">E10-E14</f>
        <v>41800</v>
      </c>
      <c r="F15" s="208" t="n">
        <f aca="false">F10-F14</f>
        <v>41800</v>
      </c>
      <c r="G15" s="208" t="n">
        <f aca="false">G10-G14</f>
        <v>61000</v>
      </c>
      <c r="H15" s="208" t="n">
        <f aca="false">H10-H14</f>
        <v>61000</v>
      </c>
      <c r="I15" s="208" t="n">
        <f aca="false">I10-I14</f>
        <v>61000</v>
      </c>
      <c r="J15" s="208" t="n">
        <f aca="false">J10-J14</f>
        <v>61000</v>
      </c>
      <c r="K15" s="208" t="n">
        <f aca="false">K10-K14</f>
        <v>61000</v>
      </c>
      <c r="L15" s="67"/>
      <c r="M15" s="67"/>
    </row>
    <row r="16" customFormat="false" ht="12.75" hidden="false" customHeight="true" outlineLevel="0" collapsed="false">
      <c r="A16" s="210" t="s">
        <v>383</v>
      </c>
      <c r="B16" s="37" t="n">
        <v>0</v>
      </c>
      <c r="C16" s="37" t="n">
        <v>0</v>
      </c>
      <c r="D16" s="37" t="n">
        <v>0</v>
      </c>
      <c r="E16" s="37" t="n">
        <v>0</v>
      </c>
      <c r="F16" s="37" t="n">
        <v>0</v>
      </c>
      <c r="G16" s="37" t="n">
        <v>0</v>
      </c>
      <c r="H16" s="37" t="n">
        <v>0</v>
      </c>
      <c r="I16" s="37" t="n">
        <v>0</v>
      </c>
      <c r="J16" s="37" t="n">
        <v>0</v>
      </c>
      <c r="K16" s="37" t="n">
        <v>0</v>
      </c>
      <c r="L16" s="67"/>
      <c r="M16" s="67"/>
    </row>
    <row r="17" customFormat="false" ht="13.5" hidden="false" customHeight="true" outlineLevel="0" collapsed="false">
      <c r="A17" s="207" t="s">
        <v>384</v>
      </c>
      <c r="B17" s="113" t="n">
        <f aca="false">B15-B16</f>
        <v>-20740</v>
      </c>
      <c r="C17" s="192" t="n">
        <f aca="false">C15-C16</f>
        <v>10530</v>
      </c>
      <c r="D17" s="192" t="n">
        <f aca="false">D15-D16</f>
        <v>41800</v>
      </c>
      <c r="E17" s="192" t="n">
        <f aca="false">E15-E16</f>
        <v>41800</v>
      </c>
      <c r="F17" s="192" t="n">
        <f aca="false">F15-F16</f>
        <v>41800</v>
      </c>
      <c r="G17" s="192" t="n">
        <f aca="false">G15-G16</f>
        <v>61000</v>
      </c>
      <c r="H17" s="192" t="n">
        <f aca="false">H15-H16</f>
        <v>61000</v>
      </c>
      <c r="I17" s="192" t="n">
        <f aca="false">I15-I16</f>
        <v>61000</v>
      </c>
      <c r="J17" s="192" t="n">
        <f aca="false">J15-J16</f>
        <v>61000</v>
      </c>
      <c r="K17" s="193" t="n">
        <f aca="false">K15-K16</f>
        <v>61000</v>
      </c>
      <c r="L17" s="67"/>
      <c r="M17" s="67"/>
    </row>
    <row r="18" customFormat="false" ht="12.75" hidden="false" customHeight="true" outlineLevel="0" collapsed="false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customFormat="false" ht="12.75" hidden="false" customHeight="true" outlineLevel="0" collapsed="false">
      <c r="A19" s="67"/>
      <c r="B19" s="96" t="n">
        <f aca="false">B17-'قائمة الدخل (2)'!B17</f>
        <v>0</v>
      </c>
      <c r="C19" s="96" t="n">
        <f aca="false">C17-'قائمة الدخل (2)'!C17</f>
        <v>0</v>
      </c>
      <c r="D19" s="96" t="n">
        <f aca="false">D17-'قائمة الدخل (2)'!D17</f>
        <v>0</v>
      </c>
      <c r="E19" s="96" t="n">
        <f aca="false">E17-'قائمة الدخل (2)'!E17</f>
        <v>0</v>
      </c>
      <c r="F19" s="96" t="n">
        <f aca="false">F17-'قائمة الدخل (2)'!F17</f>
        <v>0</v>
      </c>
      <c r="G19" s="96" t="n">
        <f aca="false">G17-'قائمة الدخل (2)'!G17</f>
        <v>0</v>
      </c>
      <c r="H19" s="96" t="n">
        <f aca="false">H17-'قائمة الدخل (2)'!H17</f>
        <v>0</v>
      </c>
      <c r="I19" s="96" t="n">
        <f aca="false">I17-'قائمة الدخل (2)'!I17</f>
        <v>0</v>
      </c>
      <c r="J19" s="96" t="n">
        <f aca="false">J17-'قائمة الدخل (2)'!J17</f>
        <v>0</v>
      </c>
      <c r="K19" s="96" t="n">
        <f aca="false">K17-'قائمة الدخل (2)'!K17</f>
        <v>0</v>
      </c>
      <c r="L19" s="67"/>
      <c r="M19" s="67"/>
    </row>
  </sheetData>
  <sheetProtection sheet="true" password="9abc" formatCells="false" formatColumns="false" formatRows="false"/>
  <mergeCells count="5">
    <mergeCell ref="A1:L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0.315277777777778" bottom="0.196527777777778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12"/>
    <col collapsed="false" customWidth="true" hidden="false" outlineLevel="0" max="2" min="2" style="1" width="11.12"/>
    <col collapsed="false" customWidth="true" hidden="false" outlineLevel="0" max="6" min="3" style="1" width="12.7"/>
    <col collapsed="false" customWidth="true" hidden="false" outlineLevel="0" max="8" min="7" style="1" width="10.99"/>
    <col collapsed="false" customWidth="true" hidden="false" outlineLevel="0" max="9" min="9" style="1" width="11.43"/>
    <col collapsed="false" customWidth="true" hidden="false" outlineLevel="0" max="10" min="10" style="1" width="11.28"/>
    <col collapsed="false" customWidth="true" hidden="false" outlineLevel="0" max="11" min="11" style="1" width="11.56"/>
  </cols>
  <sheetData>
    <row r="1" customFormat="false" ht="12.75" hidden="false" customHeight="true" outlineLevel="0" collapsed="false">
      <c r="A1" s="10" t="s">
        <v>375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48" t="s">
        <v>72</v>
      </c>
      <c r="B4" s="84" t="s">
        <v>75</v>
      </c>
      <c r="C4" s="84"/>
      <c r="D4" s="84"/>
      <c r="E4" s="84"/>
      <c r="F4" s="84"/>
      <c r="G4" s="84"/>
      <c r="H4" s="84"/>
      <c r="I4" s="84"/>
      <c r="J4" s="84"/>
      <c r="K4" s="84"/>
      <c r="L4" s="67"/>
      <c r="M4" s="67"/>
    </row>
    <row r="5" customFormat="false" ht="13.5" hidden="false" customHeight="true" outlineLevel="0" collapsed="false">
      <c r="A5" s="207" t="s">
        <v>18</v>
      </c>
      <c r="B5" s="109" t="n">
        <v>2011</v>
      </c>
      <c r="C5" s="110" t="n">
        <f aca="false">B5+1</f>
        <v>2012</v>
      </c>
      <c r="D5" s="110" t="n">
        <f aca="false">C5+1</f>
        <v>2013</v>
      </c>
      <c r="E5" s="110" t="n">
        <f aca="false">D5+1</f>
        <v>2014</v>
      </c>
      <c r="F5" s="110" t="n">
        <f aca="false">E5+1</f>
        <v>2015</v>
      </c>
      <c r="G5" s="110" t="n">
        <f aca="false">F5+1</f>
        <v>2016</v>
      </c>
      <c r="H5" s="110" t="n">
        <f aca="false">G5+1</f>
        <v>2017</v>
      </c>
      <c r="I5" s="110" t="n">
        <f aca="false">H5+1</f>
        <v>2018</v>
      </c>
      <c r="J5" s="110" t="n">
        <f aca="false">I5+1</f>
        <v>2019</v>
      </c>
      <c r="K5" s="111" t="n">
        <f aca="false">J5+1</f>
        <v>2020</v>
      </c>
      <c r="L5" s="67"/>
      <c r="M5" s="67"/>
    </row>
    <row r="6" customFormat="false" ht="12.75" hidden="false" customHeight="true" outlineLevel="0" collapsed="false">
      <c r="A6" s="94" t="s">
        <v>377</v>
      </c>
      <c r="B6" s="34" t="n">
        <f aca="false">'الإيرادات المالية'!E13</f>
        <v>103680</v>
      </c>
      <c r="C6" s="35" t="n">
        <f aca="false">'الإيرادات المالية'!F13</f>
        <v>138240</v>
      </c>
      <c r="D6" s="35" t="n">
        <f aca="false">'الإيرادات المالية'!G13</f>
        <v>172800</v>
      </c>
      <c r="E6" s="35" t="n">
        <f aca="false">'الإيرادات المالية'!H13</f>
        <v>172800</v>
      </c>
      <c r="F6" s="35" t="n">
        <f aca="false">'الإيرادات المالية'!I13</f>
        <v>172800</v>
      </c>
      <c r="G6" s="35" t="n">
        <f aca="false">'الإيرادات المالية'!J13</f>
        <v>172800</v>
      </c>
      <c r="H6" s="35" t="n">
        <f aca="false">'الإيرادات المالية'!K13</f>
        <v>172800</v>
      </c>
      <c r="I6" s="35" t="n">
        <f aca="false">'الإيرادات المالية'!L13</f>
        <v>172800</v>
      </c>
      <c r="J6" s="35" t="n">
        <f aca="false">'الإيرادات المالية'!M13</f>
        <v>172800</v>
      </c>
      <c r="K6" s="36" t="n">
        <f aca="false">'الإيرادات المالية'!N13</f>
        <v>172800</v>
      </c>
      <c r="L6" s="67"/>
      <c r="M6" s="67"/>
    </row>
    <row r="7" customFormat="false" ht="12.75" hidden="false" customHeight="true" outlineLevel="0" collapsed="false">
      <c r="A7" s="94"/>
      <c r="B7" s="37"/>
      <c r="C7" s="38"/>
      <c r="D7" s="38"/>
      <c r="E7" s="38"/>
      <c r="F7" s="38"/>
      <c r="G7" s="38"/>
      <c r="H7" s="38"/>
      <c r="I7" s="38"/>
      <c r="J7" s="38"/>
      <c r="K7" s="39"/>
      <c r="L7" s="67"/>
      <c r="M7" s="67"/>
    </row>
    <row r="8" s="209" customFormat="true" ht="16.5" hidden="false" customHeight="true" outlineLevel="0" collapsed="false">
      <c r="A8" s="207" t="s">
        <v>378</v>
      </c>
      <c r="B8" s="208" t="n">
        <f aca="false">SUM(B6:B7)</f>
        <v>103680</v>
      </c>
      <c r="C8" s="211" t="n">
        <f aca="false">SUM(C6:C7)</f>
        <v>138240</v>
      </c>
      <c r="D8" s="211" t="n">
        <f aca="false">SUM(D6:D7)</f>
        <v>172800</v>
      </c>
      <c r="E8" s="211" t="n">
        <f aca="false">SUM(E6:E7)</f>
        <v>172800</v>
      </c>
      <c r="F8" s="211" t="n">
        <f aca="false">SUM(F6:F7)</f>
        <v>172800</v>
      </c>
      <c r="G8" s="211" t="n">
        <f aca="false">SUM(G6:G7)</f>
        <v>172800</v>
      </c>
      <c r="H8" s="211" t="n">
        <f aca="false">SUM(H6:H7)</f>
        <v>172800</v>
      </c>
      <c r="I8" s="211" t="n">
        <f aca="false">SUM(I6:I7)</f>
        <v>172800</v>
      </c>
      <c r="J8" s="211" t="n">
        <f aca="false">SUM(J6:J7)</f>
        <v>172800</v>
      </c>
      <c r="K8" s="212" t="n">
        <f aca="false">SUM(K6:K7)</f>
        <v>172800</v>
      </c>
      <c r="L8" s="67"/>
      <c r="M8" s="67"/>
    </row>
    <row r="9" customFormat="false" ht="12.75" hidden="false" customHeight="true" outlineLevel="0" collapsed="false">
      <c r="A9" s="94" t="s">
        <v>120</v>
      </c>
      <c r="B9" s="34" t="n">
        <f aca="false">'م.التشغيل المالية '!C12</f>
        <v>9870</v>
      </c>
      <c r="C9" s="35" t="n">
        <f aca="false">'م.التشغيل المالية '!D12</f>
        <v>13160</v>
      </c>
      <c r="D9" s="35" t="n">
        <f aca="false">'م.التشغيل المالية '!E12</f>
        <v>16450</v>
      </c>
      <c r="E9" s="35" t="n">
        <f aca="false">'م.التشغيل المالية '!F12</f>
        <v>16450</v>
      </c>
      <c r="F9" s="35" t="n">
        <f aca="false">'م.التشغيل المالية '!G12</f>
        <v>16450</v>
      </c>
      <c r="G9" s="35" t="n">
        <f aca="false">'م.التشغيل المالية '!H12</f>
        <v>16450</v>
      </c>
      <c r="H9" s="35" t="n">
        <f aca="false">'م.التشغيل المالية '!I12</f>
        <v>16450</v>
      </c>
      <c r="I9" s="35" t="n">
        <f aca="false">'م.التشغيل المالية '!J12</f>
        <v>16450</v>
      </c>
      <c r="J9" s="35" t="n">
        <f aca="false">'م.التشغيل المالية '!K12</f>
        <v>16450</v>
      </c>
      <c r="K9" s="36" t="n">
        <f aca="false">'م.التشغيل المالية '!L12</f>
        <v>16450</v>
      </c>
      <c r="L9" s="67"/>
      <c r="M9" s="67"/>
    </row>
    <row r="10" customFormat="false" ht="16.5" hidden="false" customHeight="true" outlineLevel="0" collapsed="false">
      <c r="A10" s="207" t="s">
        <v>379</v>
      </c>
      <c r="B10" s="208" t="n">
        <f aca="false">B8-B9</f>
        <v>93810</v>
      </c>
      <c r="C10" s="211" t="n">
        <f aca="false">C8-C9</f>
        <v>125080</v>
      </c>
      <c r="D10" s="211" t="n">
        <f aca="false">D8-D9</f>
        <v>156350</v>
      </c>
      <c r="E10" s="211" t="n">
        <f aca="false">E8-E9</f>
        <v>156350</v>
      </c>
      <c r="F10" s="211" t="n">
        <f aca="false">F8-F9</f>
        <v>156350</v>
      </c>
      <c r="G10" s="211" t="n">
        <f aca="false">G8-G9</f>
        <v>156350</v>
      </c>
      <c r="H10" s="211" t="n">
        <f aca="false">H8-H9</f>
        <v>156350</v>
      </c>
      <c r="I10" s="211" t="n">
        <f aca="false">I8-I9</f>
        <v>156350</v>
      </c>
      <c r="J10" s="211" t="n">
        <f aca="false">J8-J9</f>
        <v>156350</v>
      </c>
      <c r="K10" s="212" t="n">
        <f aca="false">K8-K9</f>
        <v>156350</v>
      </c>
      <c r="L10" s="67"/>
      <c r="M10" s="67"/>
    </row>
    <row r="11" customFormat="false" ht="12.75" hidden="false" customHeight="true" outlineLevel="0" collapsed="false">
      <c r="A11" s="94" t="s">
        <v>380</v>
      </c>
      <c r="B11" s="34" t="n">
        <f aca="false">'م.التشغيل المالية '!C14+'م.التشغيل المالية '!C15+'م.التشغيل المالية '!C16+'م.التشغيل المالية '!C17+'م.التشغيل المالية '!C18+'م.التشغيل المالية '!C19+'م.التشغيل المالية '!C20</f>
        <v>18350</v>
      </c>
      <c r="C11" s="35" t="n">
        <f aca="false">'م.التشغيل المالية '!D14+'م.التشغيل المالية '!D15+'م.التشغيل المالية '!D16+'م.التشغيل المالية '!D17+'م.التشغيل المالية '!D18+'م.التشغيل المالية '!D19+'م.التشغيل المالية '!D20</f>
        <v>18350</v>
      </c>
      <c r="D11" s="35" t="n">
        <f aca="false">'م.التشغيل المالية '!E14+'م.التشغيل المالية '!E15+'م.التشغيل المالية '!E16+'م.التشغيل المالية '!E17+'م.التشغيل المالية '!E18+'م.التشغيل المالية '!E19+'م.التشغيل المالية '!E20</f>
        <v>18350</v>
      </c>
      <c r="E11" s="35" t="n">
        <f aca="false">'م.التشغيل المالية '!F14+'م.التشغيل المالية '!F15+'م.التشغيل المالية '!F16+'م.التشغيل المالية '!F17+'م.التشغيل المالية '!F18+'م.التشغيل المالية '!F19+'م.التشغيل المالية '!F20</f>
        <v>18350</v>
      </c>
      <c r="F11" s="35" t="n">
        <f aca="false">'م.التشغيل المالية '!G14+'م.التشغيل المالية '!G15+'م.التشغيل المالية '!G16+'م.التشغيل المالية '!G17+'م.التشغيل المالية '!G18+'م.التشغيل المالية '!G19+'م.التشغيل المالية '!G20</f>
        <v>18350</v>
      </c>
      <c r="G11" s="35" t="n">
        <f aca="false">'م.التشغيل المالية '!H14+'م.التشغيل المالية '!H15+'م.التشغيل المالية '!H16+'م.التشغيل المالية '!H17+'م.التشغيل المالية '!H18+'م.التشغيل المالية '!H19+'م.التشغيل المالية '!H20</f>
        <v>18350</v>
      </c>
      <c r="H11" s="35" t="n">
        <f aca="false">'م.التشغيل المالية '!I14+'م.التشغيل المالية '!I15+'م.التشغيل المالية '!I16+'م.التشغيل المالية '!I17+'م.التشغيل المالية '!I18+'م.التشغيل المالية '!I19+'م.التشغيل المالية '!I20</f>
        <v>18350</v>
      </c>
      <c r="I11" s="35" t="n">
        <f aca="false">'م.التشغيل المالية '!J14+'م.التشغيل المالية '!J15+'م.التشغيل المالية '!J16+'م.التشغيل المالية '!J17+'م.التشغيل المالية '!J18+'م.التشغيل المالية '!J19+'م.التشغيل المالية '!J20</f>
        <v>18350</v>
      </c>
      <c r="J11" s="35" t="n">
        <f aca="false">'م.التشغيل المالية '!K14+'م.التشغيل المالية '!K15+'م.التشغيل المالية '!K16+'م.التشغيل المالية '!K17+'م.التشغيل المالية '!K18+'م.التشغيل المالية '!K19+'م.التشغيل المالية '!K20</f>
        <v>18350</v>
      </c>
      <c r="K11" s="36" t="n">
        <f aca="false">'م.التشغيل المالية '!L14+'م.التشغيل المالية '!L15+'م.التشغيل المالية '!L16+'م.التشغيل المالية '!L17+'م.التشغيل المالية '!L18+'م.التشغيل المالية '!L19+'م.التشغيل المالية '!L20</f>
        <v>18350</v>
      </c>
      <c r="L11" s="67"/>
      <c r="M11" s="67"/>
    </row>
    <row r="12" customFormat="false" ht="12.75" hidden="false" customHeight="true" outlineLevel="0" collapsed="false">
      <c r="A12" s="94" t="s">
        <v>368</v>
      </c>
      <c r="B12" s="34" t="n">
        <f aca="false">'م.التشغيل المالية '!C21</f>
        <v>77000</v>
      </c>
      <c r="C12" s="35" t="n">
        <f aca="false">'م.التشغيل المالية '!D21</f>
        <v>77000</v>
      </c>
      <c r="D12" s="35" t="n">
        <f aca="false">'م.التشغيل المالية '!E21</f>
        <v>77000</v>
      </c>
      <c r="E12" s="35" t="n">
        <f aca="false">'م.التشغيل المالية '!F21</f>
        <v>77000</v>
      </c>
      <c r="F12" s="35" t="n">
        <f aca="false">'م.التشغيل المالية '!G21</f>
        <v>77000</v>
      </c>
      <c r="G12" s="35" t="n">
        <f aca="false">'م.التشغيل المالية '!H21</f>
        <v>77000</v>
      </c>
      <c r="H12" s="35" t="n">
        <f aca="false">'م.التشغيل المالية '!I21</f>
        <v>77000</v>
      </c>
      <c r="I12" s="35" t="n">
        <f aca="false">'م.التشغيل المالية '!J21</f>
        <v>77000</v>
      </c>
      <c r="J12" s="35" t="n">
        <f aca="false">'م.التشغيل المالية '!K21</f>
        <v>77000</v>
      </c>
      <c r="K12" s="36" t="n">
        <f aca="false">'م.التشغيل المالية '!L21</f>
        <v>77000</v>
      </c>
      <c r="L12" s="67"/>
      <c r="M12" s="67"/>
    </row>
    <row r="13" customFormat="false" ht="12.75" hidden="false" customHeight="true" outlineLevel="0" collapsed="false">
      <c r="A13" s="94" t="s">
        <v>369</v>
      </c>
      <c r="B13" s="34" t="n">
        <f aca="false">'م.التشغيل المالية '!C22</f>
        <v>19200</v>
      </c>
      <c r="C13" s="35" t="n">
        <f aca="false">'م.التشغيل المالية '!D22</f>
        <v>19200</v>
      </c>
      <c r="D13" s="35" t="n">
        <f aca="false">'م.التشغيل المالية '!E22</f>
        <v>19200</v>
      </c>
      <c r="E13" s="35" t="n">
        <f aca="false">'م.التشغيل المالية '!F22</f>
        <v>19200</v>
      </c>
      <c r="F13" s="35" t="n">
        <f aca="false">'م.التشغيل المالية '!G22</f>
        <v>19200</v>
      </c>
      <c r="G13" s="35" t="n">
        <f aca="false">'م.التشغيل المالية '!H22</f>
        <v>0</v>
      </c>
      <c r="H13" s="35" t="n">
        <f aca="false">'م.التشغيل المالية '!I22</f>
        <v>0</v>
      </c>
      <c r="I13" s="35" t="n">
        <f aca="false">'م.التشغيل المالية '!J22</f>
        <v>0</v>
      </c>
      <c r="J13" s="35" t="n">
        <f aca="false">'م.التشغيل المالية '!K22</f>
        <v>0</v>
      </c>
      <c r="K13" s="36" t="n">
        <f aca="false">'م.التشغيل المالية '!L22</f>
        <v>0</v>
      </c>
      <c r="L13" s="67"/>
      <c r="M13" s="67"/>
    </row>
    <row r="14" customFormat="false" ht="13.5" hidden="false" customHeight="true" outlineLevel="0" collapsed="false">
      <c r="A14" s="207" t="s">
        <v>381</v>
      </c>
      <c r="B14" s="208" t="n">
        <f aca="false">SUM(B11:B13)</f>
        <v>114550</v>
      </c>
      <c r="C14" s="208" t="n">
        <f aca="false">SUM(C11:C13)</f>
        <v>114550</v>
      </c>
      <c r="D14" s="208" t="n">
        <f aca="false">SUM(D11:D13)</f>
        <v>114550</v>
      </c>
      <c r="E14" s="208" t="n">
        <f aca="false">SUM(E11:E13)</f>
        <v>114550</v>
      </c>
      <c r="F14" s="208" t="n">
        <f aca="false">SUM(F11:F13)</f>
        <v>114550</v>
      </c>
      <c r="G14" s="208" t="n">
        <f aca="false">SUM(G11:G13)</f>
        <v>95350</v>
      </c>
      <c r="H14" s="208" t="n">
        <f aca="false">SUM(H11:H13)</f>
        <v>95350</v>
      </c>
      <c r="I14" s="208" t="n">
        <f aca="false">SUM(I11:I13)</f>
        <v>95350</v>
      </c>
      <c r="J14" s="208" t="n">
        <f aca="false">SUM(J11:J13)</f>
        <v>95350</v>
      </c>
      <c r="K14" s="208" t="n">
        <f aca="false">SUM(K11:K13)</f>
        <v>95350</v>
      </c>
      <c r="L14" s="67"/>
      <c r="M14" s="67"/>
    </row>
    <row r="15" customFormat="false" ht="13.5" hidden="false" customHeight="true" outlineLevel="0" collapsed="false">
      <c r="A15" s="207" t="s">
        <v>386</v>
      </c>
      <c r="B15" s="208" t="n">
        <f aca="false">B10-B14</f>
        <v>-20740</v>
      </c>
      <c r="C15" s="208" t="n">
        <f aca="false">C10-C14</f>
        <v>10530</v>
      </c>
      <c r="D15" s="208" t="n">
        <f aca="false">D10-D14</f>
        <v>41800</v>
      </c>
      <c r="E15" s="208" t="n">
        <f aca="false">E10-E14</f>
        <v>41800</v>
      </c>
      <c r="F15" s="208" t="n">
        <f aca="false">F10-F14</f>
        <v>41800</v>
      </c>
      <c r="G15" s="208" t="n">
        <f aca="false">G10-G14</f>
        <v>61000</v>
      </c>
      <c r="H15" s="208" t="n">
        <f aca="false">H10-H14</f>
        <v>61000</v>
      </c>
      <c r="I15" s="208" t="n">
        <f aca="false">I10-I14</f>
        <v>61000</v>
      </c>
      <c r="J15" s="208" t="n">
        <f aca="false">J10-J14</f>
        <v>61000</v>
      </c>
      <c r="K15" s="208" t="n">
        <f aca="false">K10-K14</f>
        <v>61000</v>
      </c>
      <c r="L15" s="67"/>
      <c r="M15" s="67"/>
    </row>
    <row r="16" customFormat="false" ht="12.75" hidden="false" customHeight="true" outlineLevel="0" collapsed="false">
      <c r="A16" s="94" t="s">
        <v>387</v>
      </c>
      <c r="B16" s="37" t="n">
        <v>0</v>
      </c>
      <c r="C16" s="37" t="n">
        <v>0</v>
      </c>
      <c r="D16" s="37" t="n">
        <v>0</v>
      </c>
      <c r="E16" s="37" t="n">
        <v>0</v>
      </c>
      <c r="F16" s="37" t="n">
        <v>0</v>
      </c>
      <c r="G16" s="37" t="n">
        <v>0</v>
      </c>
      <c r="H16" s="37" t="n">
        <v>0</v>
      </c>
      <c r="I16" s="37" t="n">
        <v>0</v>
      </c>
      <c r="J16" s="37" t="n">
        <v>0</v>
      </c>
      <c r="K16" s="37" t="n">
        <v>0</v>
      </c>
      <c r="L16" s="67"/>
      <c r="M16" s="67"/>
    </row>
    <row r="17" customFormat="false" ht="13.5" hidden="false" customHeight="true" outlineLevel="0" collapsed="false">
      <c r="A17" s="207" t="s">
        <v>388</v>
      </c>
      <c r="B17" s="113" t="n">
        <f aca="false">B15-B16</f>
        <v>-20740</v>
      </c>
      <c r="C17" s="192" t="n">
        <f aca="false">C15-C16</f>
        <v>10530</v>
      </c>
      <c r="D17" s="192" t="n">
        <f aca="false">D15-D16</f>
        <v>41800</v>
      </c>
      <c r="E17" s="192" t="n">
        <f aca="false">E15-E16</f>
        <v>41800</v>
      </c>
      <c r="F17" s="192" t="n">
        <f aca="false">F15-F16</f>
        <v>41800</v>
      </c>
      <c r="G17" s="192" t="n">
        <f aca="false">G15-G16</f>
        <v>61000</v>
      </c>
      <c r="H17" s="192" t="n">
        <f aca="false">H15-H16</f>
        <v>61000</v>
      </c>
      <c r="I17" s="192" t="n">
        <f aca="false">I15-I16</f>
        <v>61000</v>
      </c>
      <c r="J17" s="192" t="n">
        <f aca="false">J15-J16</f>
        <v>61000</v>
      </c>
      <c r="K17" s="193" t="n">
        <f aca="false">K15-K16</f>
        <v>61000</v>
      </c>
      <c r="L17" s="67"/>
      <c r="M17" s="67"/>
    </row>
  </sheetData>
  <sheetProtection sheet="true" password="9abc" formatCells="false" formatColumns="false" formatRows="false"/>
  <mergeCells count="5">
    <mergeCell ref="A1:L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0.315277777777778" bottom="0.196527777777778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.7"/>
    <col collapsed="false" customWidth="true" hidden="false" outlineLevel="0" max="2" min="2" style="1" width="29.28"/>
    <col collapsed="false" customWidth="true" hidden="false" outlineLevel="0" max="12" min="3" style="1" width="11.7"/>
    <col collapsed="false" customWidth="true" hidden="false" outlineLevel="0" max="13" min="13" style="1" width="15.56"/>
  </cols>
  <sheetData>
    <row r="1" customFormat="false" ht="12.75" hidden="false" customHeight="true" outlineLevel="0" collapsed="false">
      <c r="A1" s="10" t="s">
        <v>389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customFormat="false" ht="12.75" hidden="false" customHeight="true" outlineLevel="0" collapsed="false">
      <c r="A2" s="10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</row>
    <row r="4" customFormat="false" ht="17.25" hidden="false" customHeight="true" outlineLevel="0" collapsed="false">
      <c r="A4" s="14" t="s">
        <v>318</v>
      </c>
      <c r="B4" s="69" t="s">
        <v>72</v>
      </c>
      <c r="C4" s="213" t="s">
        <v>75</v>
      </c>
      <c r="D4" s="213"/>
      <c r="E4" s="213"/>
      <c r="F4" s="213"/>
      <c r="G4" s="213"/>
      <c r="H4" s="213"/>
      <c r="I4" s="213"/>
      <c r="J4" s="213"/>
      <c r="K4" s="213"/>
      <c r="L4" s="213"/>
      <c r="M4" s="214" t="s">
        <v>391</v>
      </c>
    </row>
    <row r="5" customFormat="false" ht="17.25" hidden="false" customHeight="true" outlineLevel="0" collapsed="false">
      <c r="A5" s="183"/>
      <c r="B5" s="144" t="s">
        <v>392</v>
      </c>
      <c r="C5" s="126" t="n">
        <v>2019</v>
      </c>
      <c r="D5" s="127" t="n">
        <f aca="false">C5+1</f>
        <v>2020</v>
      </c>
      <c r="E5" s="127" t="n">
        <f aca="false">D5+1</f>
        <v>2021</v>
      </c>
      <c r="F5" s="127" t="n">
        <f aca="false">E5+1</f>
        <v>2022</v>
      </c>
      <c r="G5" s="127" t="n">
        <f aca="false">F5+1</f>
        <v>2023</v>
      </c>
      <c r="H5" s="127" t="n">
        <f aca="false">G5+1</f>
        <v>2024</v>
      </c>
      <c r="I5" s="127" t="n">
        <f aca="false">H5+1</f>
        <v>2025</v>
      </c>
      <c r="J5" s="127" t="n">
        <f aca="false">I5+1</f>
        <v>2026</v>
      </c>
      <c r="K5" s="127" t="n">
        <f aca="false">J5+1</f>
        <v>2027</v>
      </c>
      <c r="L5" s="127" t="n">
        <f aca="false">K5+1</f>
        <v>2028</v>
      </c>
      <c r="M5" s="215"/>
    </row>
    <row r="6" customFormat="false" ht="17.25" hidden="false" customHeight="true" outlineLevel="0" collapsed="false">
      <c r="A6" s="183" t="n">
        <v>1</v>
      </c>
      <c r="B6" s="144" t="s">
        <v>393</v>
      </c>
      <c r="C6" s="216" t="s">
        <v>394</v>
      </c>
      <c r="D6" s="126"/>
      <c r="E6" s="126"/>
      <c r="F6" s="126"/>
      <c r="G6" s="126"/>
      <c r="H6" s="126"/>
      <c r="I6" s="126"/>
      <c r="J6" s="126"/>
      <c r="K6" s="126"/>
      <c r="L6" s="126"/>
      <c r="M6" s="217"/>
    </row>
    <row r="7" customFormat="false" ht="17.25" hidden="false" customHeight="true" outlineLevel="0" collapsed="false">
      <c r="A7" s="183"/>
      <c r="B7" s="93" t="s">
        <v>395</v>
      </c>
      <c r="C7" s="35" t="n">
        <f aca="false">'قائمة الدخل'!B17</f>
        <v>-20740</v>
      </c>
      <c r="D7" s="35" t="n">
        <f aca="false">'قائمة الدخل'!C17</f>
        <v>10530</v>
      </c>
      <c r="E7" s="35" t="n">
        <f aca="false">'قائمة الدخل'!D17</f>
        <v>41800</v>
      </c>
      <c r="F7" s="35" t="n">
        <f aca="false">'قائمة الدخل'!E17</f>
        <v>41800</v>
      </c>
      <c r="G7" s="35" t="n">
        <f aca="false">'قائمة الدخل'!F17</f>
        <v>41800</v>
      </c>
      <c r="H7" s="35" t="n">
        <f aca="false">'قائمة الدخل'!G17</f>
        <v>61000</v>
      </c>
      <c r="I7" s="35" t="n">
        <f aca="false">'قائمة الدخل'!H17</f>
        <v>61000</v>
      </c>
      <c r="J7" s="35" t="n">
        <f aca="false">'قائمة الدخل'!I17</f>
        <v>61000</v>
      </c>
      <c r="K7" s="35" t="n">
        <f aca="false">'قائمة الدخل'!J17</f>
        <v>61000</v>
      </c>
      <c r="L7" s="35" t="n">
        <f aca="false">'قائمة الدخل'!K17</f>
        <v>61000</v>
      </c>
      <c r="M7" s="212" t="n">
        <f aca="false">AVERAGE(C7:L7)</f>
        <v>42019</v>
      </c>
    </row>
    <row r="8" customFormat="false" ht="17.25" hidden="false" customHeight="true" outlineLevel="0" collapsed="false">
      <c r="A8" s="183"/>
      <c r="B8" s="93" t="s">
        <v>396</v>
      </c>
      <c r="C8" s="35" t="n">
        <f aca="false">'قائمة الدخل'!B12</f>
        <v>77000</v>
      </c>
      <c r="D8" s="35" t="n">
        <f aca="false">'قائمة الدخل'!C12</f>
        <v>77000</v>
      </c>
      <c r="E8" s="35" t="n">
        <f aca="false">'قائمة الدخل'!D12</f>
        <v>77000</v>
      </c>
      <c r="F8" s="35" t="n">
        <f aca="false">'قائمة الدخل'!E12</f>
        <v>77000</v>
      </c>
      <c r="G8" s="35" t="n">
        <f aca="false">'قائمة الدخل'!F12</f>
        <v>77000</v>
      </c>
      <c r="H8" s="35" t="n">
        <f aca="false">'قائمة الدخل'!G12</f>
        <v>77000</v>
      </c>
      <c r="I8" s="35" t="n">
        <f aca="false">'قائمة الدخل'!H12</f>
        <v>77000</v>
      </c>
      <c r="J8" s="35" t="n">
        <f aca="false">'قائمة الدخل'!I12</f>
        <v>77000</v>
      </c>
      <c r="K8" s="35" t="n">
        <f aca="false">'قائمة الدخل'!J12</f>
        <v>77000</v>
      </c>
      <c r="L8" s="35" t="n">
        <f aca="false">'قائمة الدخل'!K12</f>
        <v>77000</v>
      </c>
      <c r="M8" s="212" t="n">
        <f aca="false">AVERAGE(C8:L8)</f>
        <v>77000</v>
      </c>
    </row>
    <row r="9" customFormat="false" ht="17.25" hidden="false" customHeight="true" outlineLevel="0" collapsed="false">
      <c r="A9" s="183"/>
      <c r="B9" s="93" t="s">
        <v>369</v>
      </c>
      <c r="C9" s="35" t="n">
        <f aca="false">'قائمة الدخل'!B13</f>
        <v>19200</v>
      </c>
      <c r="D9" s="35" t="n">
        <f aca="false">'قائمة الدخل'!C13</f>
        <v>19200</v>
      </c>
      <c r="E9" s="35" t="n">
        <f aca="false">'قائمة الدخل'!D13</f>
        <v>19200</v>
      </c>
      <c r="F9" s="35" t="n">
        <f aca="false">'قائمة الدخل'!E13</f>
        <v>19200</v>
      </c>
      <c r="G9" s="35" t="n">
        <f aca="false">'قائمة الدخل'!F13</f>
        <v>19200</v>
      </c>
      <c r="H9" s="35" t="n">
        <f aca="false">'قائمة الدخل'!G13</f>
        <v>0</v>
      </c>
      <c r="I9" s="35" t="n">
        <f aca="false">'قائمة الدخل'!H13</f>
        <v>0</v>
      </c>
      <c r="J9" s="35" t="n">
        <f aca="false">'قائمة الدخل'!I13</f>
        <v>0</v>
      </c>
      <c r="K9" s="35" t="n">
        <f aca="false">'قائمة الدخل'!J13</f>
        <v>0</v>
      </c>
      <c r="L9" s="35" t="n">
        <f aca="false">'قائمة الدخل'!K13</f>
        <v>0</v>
      </c>
      <c r="M9" s="212" t="n">
        <f aca="false">AVERAGE(C9:L9)</f>
        <v>9600</v>
      </c>
    </row>
    <row r="10" customFormat="false" ht="17.25" hidden="false" customHeight="true" outlineLevel="0" collapsed="false">
      <c r="A10" s="183"/>
      <c r="B10" s="218" t="s">
        <v>397</v>
      </c>
      <c r="C10" s="135" t="n">
        <f aca="false">SUM(C7:C9)</f>
        <v>75460</v>
      </c>
      <c r="D10" s="135" t="n">
        <f aca="false">SUM(D7:D9)</f>
        <v>106730</v>
      </c>
      <c r="E10" s="135" t="n">
        <f aca="false">SUM(E7:E9)</f>
        <v>138000</v>
      </c>
      <c r="F10" s="135" t="n">
        <f aca="false">SUM(F7:F9)</f>
        <v>138000</v>
      </c>
      <c r="G10" s="135" t="n">
        <f aca="false">SUM(G7:G9)</f>
        <v>138000</v>
      </c>
      <c r="H10" s="135" t="n">
        <f aca="false">SUM(H7:H9)</f>
        <v>138000</v>
      </c>
      <c r="I10" s="135" t="n">
        <f aca="false">SUM(I7:I9)</f>
        <v>138000</v>
      </c>
      <c r="J10" s="135" t="n">
        <f aca="false">SUM(J7:J9)</f>
        <v>138000</v>
      </c>
      <c r="K10" s="135" t="n">
        <f aca="false">SUM(K7:K9)</f>
        <v>138000</v>
      </c>
      <c r="L10" s="135" t="n">
        <f aca="false">SUM(L7:L9)</f>
        <v>138000</v>
      </c>
      <c r="M10" s="212" t="n">
        <f aca="false">AVERAGE(C10:L10)</f>
        <v>128619</v>
      </c>
    </row>
    <row r="11" customFormat="false" ht="17.25" hidden="false" customHeight="true" outlineLevel="0" collapsed="false">
      <c r="A11" s="183"/>
      <c r="B11" s="218" t="s">
        <v>398</v>
      </c>
      <c r="C11" s="135" t="n">
        <f aca="false">C10</f>
        <v>75460</v>
      </c>
      <c r="D11" s="219" t="n">
        <f aca="false">D10+C11</f>
        <v>182190</v>
      </c>
      <c r="E11" s="219" t="n">
        <f aca="false">E10+D11</f>
        <v>320190</v>
      </c>
      <c r="F11" s="219" t="n">
        <f aca="false">F10+E11</f>
        <v>458190</v>
      </c>
      <c r="G11" s="219" t="n">
        <f aca="false">G10+F11</f>
        <v>596190</v>
      </c>
      <c r="H11" s="219" t="n">
        <f aca="false">H10+G11</f>
        <v>734190</v>
      </c>
      <c r="I11" s="219" t="n">
        <f aca="false">I10+H11</f>
        <v>872190</v>
      </c>
      <c r="J11" s="219" t="n">
        <f aca="false">J10+I11</f>
        <v>1010190</v>
      </c>
      <c r="K11" s="219" t="n">
        <f aca="false">K10+J11</f>
        <v>1148190</v>
      </c>
      <c r="L11" s="219" t="n">
        <f aca="false">L10+K11</f>
        <v>1286190</v>
      </c>
      <c r="M11" s="220"/>
    </row>
    <row r="12" customFormat="false" ht="17.25" hidden="false" customHeight="true" outlineLevel="0" collapsed="false">
      <c r="A12" s="183"/>
      <c r="B12" s="94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137"/>
    </row>
    <row r="13" customFormat="false" ht="18" hidden="false" customHeight="true" outlineLevel="0" collapsed="false">
      <c r="A13" s="183"/>
      <c r="B13" s="221" t="s">
        <v>392</v>
      </c>
      <c r="C13" s="115" t="n">
        <v>2019</v>
      </c>
      <c r="D13" s="222" t="n">
        <f aca="false">C13+1</f>
        <v>2020</v>
      </c>
      <c r="E13" s="222" t="n">
        <f aca="false">D13+1</f>
        <v>2021</v>
      </c>
      <c r="F13" s="222" t="n">
        <f aca="false">E13+1</f>
        <v>2022</v>
      </c>
      <c r="G13" s="222" t="n">
        <f aca="false">F13+1</f>
        <v>2023</v>
      </c>
      <c r="H13" s="222" t="n">
        <f aca="false">G13+1</f>
        <v>2024</v>
      </c>
      <c r="I13" s="222" t="n">
        <f aca="false">H13+1</f>
        <v>2025</v>
      </c>
      <c r="J13" s="222" t="n">
        <f aca="false">I13+1</f>
        <v>2026</v>
      </c>
      <c r="K13" s="222" t="n">
        <f aca="false">J13+1</f>
        <v>2027</v>
      </c>
      <c r="L13" s="222" t="n">
        <f aca="false">K13+1</f>
        <v>2028</v>
      </c>
      <c r="M13" s="214"/>
    </row>
    <row r="14" customFormat="false" ht="12.75" hidden="false" customHeight="true" outlineLevel="0" collapsed="false">
      <c r="A14" s="183" t="n">
        <v>2</v>
      </c>
      <c r="B14" s="183" t="s">
        <v>399</v>
      </c>
      <c r="C14" s="223" t="n">
        <f aca="false">'قائمة الدخل'!B17/'رأس المال المستثمر'!B10</f>
        <v>-0.00933645448816062</v>
      </c>
      <c r="D14" s="224" t="n">
        <f aca="false">'قائمة الدخل'!C17/'رأس المال المستثمر'!C10</f>
        <v>0.00472027972027972</v>
      </c>
      <c r="E14" s="224" t="n">
        <f aca="false">'قائمة الدخل'!D17/'رأس المال المستثمر'!D10</f>
        <v>0.0187376725838264</v>
      </c>
      <c r="F14" s="224" t="n">
        <f aca="false">'قائمة الدخل'!E17/'رأس المال المستثمر'!E10</f>
        <v>0.0187376725838264</v>
      </c>
      <c r="G14" s="224" t="n">
        <f aca="false">'قائمة الدخل'!F17/'رأس المال المستثمر'!F10</f>
        <v>0.0187376725838264</v>
      </c>
      <c r="H14" s="224" t="n">
        <f aca="false">'قائمة الدخل'!G17/'رأس المال المستثمر'!G10</f>
        <v>0.0285741053026045</v>
      </c>
      <c r="I14" s="224" t="n">
        <f aca="false">'قائمة الدخل'!H17/'رأس المال المستثمر'!H10</f>
        <v>0.0285741053026045</v>
      </c>
      <c r="J14" s="224" t="n">
        <f aca="false">'قائمة الدخل'!I17/'رأس المال المستثمر'!I10</f>
        <v>0.0285741053026045</v>
      </c>
      <c r="K14" s="224" t="n">
        <f aca="false">'قائمة الدخل'!J17/'رأس المال المستثمر'!J10</f>
        <v>0.0285741053026045</v>
      </c>
      <c r="L14" s="224" t="n">
        <f aca="false">'قائمة الدخل'!K17/'رأس المال المستثمر'!K10</f>
        <v>0.0285741053026045</v>
      </c>
      <c r="M14" s="225" t="n">
        <f aca="false">AVERAGE(C14:L14)</f>
        <v>0.0194467369496621</v>
      </c>
    </row>
    <row r="15" customFormat="false" ht="12.75" hidden="false" customHeight="true" outlineLevel="0" collapsed="false">
      <c r="A15" s="183" t="n">
        <v>3</v>
      </c>
      <c r="B15" s="183" t="s">
        <v>400</v>
      </c>
      <c r="C15" s="223" t="n">
        <f aca="false">'م.التشغيل المالية '!C23/('قائمة الدخل'!B8-'م.التشغيل المالية '!C12)</f>
        <v>1.22108517215649</v>
      </c>
      <c r="D15" s="224" t="n">
        <f aca="false">'م.التشغيل المالية '!D23/('قائمة الدخل'!C8-'م.التشغيل المالية '!D12)</f>
        <v>0.915813879117365</v>
      </c>
      <c r="E15" s="224" t="n">
        <f aca="false">'م.التشغيل المالية '!E23/('قائمة الدخل'!D8-'م.التشغيل المالية '!E12)</f>
        <v>0.732651103293892</v>
      </c>
      <c r="F15" s="224" t="n">
        <f aca="false">'م.التشغيل المالية '!F23/('قائمة الدخل'!E8-'م.التشغيل المالية '!F12)</f>
        <v>0.732651103293892</v>
      </c>
      <c r="G15" s="224" t="n">
        <f aca="false">'م.التشغيل المالية '!G23/('قائمة الدخل'!F8-'م.التشغيل المالية '!G12)</f>
        <v>0.732651103293892</v>
      </c>
      <c r="H15" s="224" t="n">
        <f aca="false">'م.التشغيل المالية '!H23/('قائمة الدخل'!G8-'م.التشغيل المالية '!H12)</f>
        <v>0.609849696194436</v>
      </c>
      <c r="I15" s="224" t="n">
        <f aca="false">'م.التشغيل المالية '!I23/('قائمة الدخل'!H8-'م.التشغيل المالية '!I12)</f>
        <v>0.609849696194436</v>
      </c>
      <c r="J15" s="224" t="n">
        <f aca="false">'م.التشغيل المالية '!J23/('قائمة الدخل'!I8-'م.التشغيل المالية '!J12)</f>
        <v>0.609849696194436</v>
      </c>
      <c r="K15" s="224" t="n">
        <f aca="false">'م.التشغيل المالية '!K23/('قائمة الدخل'!J8-'م.التشغيل المالية '!K12)</f>
        <v>0.609849696194436</v>
      </c>
      <c r="L15" s="224" t="n">
        <f aca="false">'م.التشغيل المالية '!L23/('قائمة الدخل'!K8-'م.التشغيل المالية '!L12)</f>
        <v>0.609849696194436</v>
      </c>
      <c r="M15" s="225" t="n">
        <f aca="false">AVERAGE(C15:L15)</f>
        <v>0.73841008421277</v>
      </c>
    </row>
    <row r="16" customFormat="false" ht="12.75" hidden="false" customHeight="true" outlineLevel="0" collapsed="false">
      <c r="A16" s="183" t="n">
        <v>4</v>
      </c>
      <c r="B16" s="183" t="s">
        <v>401</v>
      </c>
      <c r="C16" s="223" t="n">
        <f aca="false">'قائمة الدخل'!B17/'قائمة الدخل'!B8</f>
        <v>-0.200038580246914</v>
      </c>
      <c r="D16" s="224" t="n">
        <f aca="false">'قائمة الدخل'!C17/'قائمة الدخل'!C8</f>
        <v>0.076171875</v>
      </c>
      <c r="E16" s="224" t="n">
        <f aca="false">'قائمة الدخل'!D17/'قائمة الدخل'!D8</f>
        <v>0.241898148148148</v>
      </c>
      <c r="F16" s="224" t="n">
        <f aca="false">'قائمة الدخل'!E17/'قائمة الدخل'!E8</f>
        <v>0.241898148148148</v>
      </c>
      <c r="G16" s="224" t="n">
        <f aca="false">'قائمة الدخل'!F17/'قائمة الدخل'!F8</f>
        <v>0.241898148148148</v>
      </c>
      <c r="H16" s="224" t="n">
        <f aca="false">'قائمة الدخل'!G17/'قائمة الدخل'!G8</f>
        <v>0.353009259259259</v>
      </c>
      <c r="I16" s="224" t="n">
        <f aca="false">'قائمة الدخل'!H17/'قائمة الدخل'!H8</f>
        <v>0.353009259259259</v>
      </c>
      <c r="J16" s="224" t="n">
        <f aca="false">'قائمة الدخل'!I17/'قائمة الدخل'!I8</f>
        <v>0.353009259259259</v>
      </c>
      <c r="K16" s="224" t="n">
        <f aca="false">'قائمة الدخل'!J17/'قائمة الدخل'!J8</f>
        <v>0.353009259259259</v>
      </c>
      <c r="L16" s="224" t="n">
        <f aca="false">'قائمة الدخل'!K17/'قائمة الدخل'!K8</f>
        <v>0.353009259259259</v>
      </c>
      <c r="M16" s="225" t="n">
        <f aca="false">AVERAGE(C16:L16)</f>
        <v>0.236687403549383</v>
      </c>
    </row>
    <row r="17" customFormat="false" ht="12.75" hidden="false" customHeight="true" outlineLevel="0" collapsed="false">
      <c r="A17" s="183" t="n">
        <v>5</v>
      </c>
      <c r="B17" s="183" t="s">
        <v>402</v>
      </c>
      <c r="C17" s="223" t="n">
        <f aca="false">'قائمة الدخل'!B10/'قائمة الدخل'!B8</f>
        <v>0.904803240740741</v>
      </c>
      <c r="D17" s="224" t="n">
        <f aca="false">'قائمة الدخل'!C10/'قائمة الدخل'!C8</f>
        <v>0.904803240740741</v>
      </c>
      <c r="E17" s="224" t="n">
        <f aca="false">'قائمة الدخل'!D10/'قائمة الدخل'!D8</f>
        <v>0.904803240740741</v>
      </c>
      <c r="F17" s="224" t="n">
        <f aca="false">'قائمة الدخل'!E10/'قائمة الدخل'!E8</f>
        <v>0.904803240740741</v>
      </c>
      <c r="G17" s="224" t="n">
        <f aca="false">'قائمة الدخل'!F10/'قائمة الدخل'!F8</f>
        <v>0.904803240740741</v>
      </c>
      <c r="H17" s="224" t="n">
        <f aca="false">'قائمة الدخل'!G10/'قائمة الدخل'!G8</f>
        <v>0.904803240740741</v>
      </c>
      <c r="I17" s="224" t="n">
        <f aca="false">'قائمة الدخل'!H10/'قائمة الدخل'!H8</f>
        <v>0.904803240740741</v>
      </c>
      <c r="J17" s="224" t="n">
        <f aca="false">'قائمة الدخل'!I10/'قائمة الدخل'!I8</f>
        <v>0.904803240740741</v>
      </c>
      <c r="K17" s="224" t="n">
        <f aca="false">'قائمة الدخل'!J10/'قائمة الدخل'!J8</f>
        <v>0.904803240740741</v>
      </c>
      <c r="L17" s="224" t="n">
        <f aca="false">'قائمة الدخل'!K10/'قائمة الدخل'!K8</f>
        <v>0.904803240740741</v>
      </c>
      <c r="M17" s="225" t="n">
        <f aca="false">AVERAGE(C17:L17)</f>
        <v>0.904803240740741</v>
      </c>
    </row>
    <row r="18" customFormat="false" ht="12.75" hidden="false" customHeight="true" outlineLevel="0" collapsed="false">
      <c r="A18" s="183" t="n">
        <v>6</v>
      </c>
      <c r="B18" s="182" t="str">
        <f aca="false">'قائمة التدفق النقدي '!A23</f>
        <v>صافي القيمة الحالية بمعدل خصم 12% NPV</v>
      </c>
      <c r="C18" s="226"/>
      <c r="D18" s="67"/>
      <c r="E18" s="67"/>
      <c r="F18" s="67"/>
      <c r="G18" s="67"/>
      <c r="H18" s="67"/>
      <c r="I18" s="67"/>
      <c r="J18" s="67"/>
      <c r="K18" s="67"/>
      <c r="L18" s="67"/>
      <c r="M18" s="227" t="n">
        <f aca="false">'قائمة التدفق النقدي '!B23</f>
        <v>-1359318.53602197</v>
      </c>
    </row>
    <row r="19" customFormat="false" ht="13.5" hidden="false" customHeight="true" outlineLevel="0" collapsed="false">
      <c r="A19" s="228" t="n">
        <v>7</v>
      </c>
      <c r="B19" s="229" t="str">
        <f aca="false">'قائمة التدفق النقدي '!A24</f>
        <v>معدل العائد الداخلي بمعدل خصم 12% IRR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1" t="n">
        <f aca="false">'قائمة التدفق النقدي '!B24</f>
        <v>-0.0852420612760997</v>
      </c>
    </row>
    <row r="20" customFormat="false" ht="12.75" hidden="false" customHeight="true" outlineLevel="0" collapsed="false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customFormat="false" ht="12.75" hidden="false" customHeight="true" outlineLevel="0" collapsed="false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customFormat="false" ht="12.75" hidden="false" customHeight="true" outlineLevel="0" collapsed="false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customFormat="false" ht="12.75" hidden="false" customHeight="true" outlineLevel="0" collapsed="false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customFormat="false" ht="12.75" hidden="false" customHeight="true" outlineLevel="0" collapsed="false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customFormat="false" ht="12.75" hidden="false" customHeight="true" outlineLevel="0" collapsed="false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customFormat="false" ht="12.75" hidden="false" customHeight="true" outlineLevel="0" collapsed="false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customFormat="false" ht="12.75" hidden="false" customHeight="true" outlineLevel="0" collapsed="false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customFormat="false" ht="12.75" hidden="false" customHeight="true" outlineLevel="0" collapsed="false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customFormat="false" ht="12.75" hidden="false" customHeight="true" outlineLevel="0" collapsed="false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customFormat="false" ht="12.75" hidden="false" customHeight="true" outlineLevel="0" collapsed="false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customFormat="false" ht="18.75" hidden="false" customHeight="true" outlineLevel="0" collapsed="false">
      <c r="A31" s="67" t="s">
        <v>403</v>
      </c>
      <c r="B31" s="67"/>
      <c r="C31" s="67"/>
      <c r="D31" s="67"/>
      <c r="E31" s="67"/>
      <c r="F31" s="232" t="n">
        <f aca="false">'رأس المال المستثمر'!C22</f>
        <v>2221400</v>
      </c>
      <c r="G31" s="67"/>
      <c r="H31" s="67"/>
      <c r="I31" s="67"/>
      <c r="J31" s="67"/>
      <c r="K31" s="67"/>
      <c r="L31" s="67"/>
      <c r="M31" s="67"/>
    </row>
    <row r="32" customFormat="false" ht="18.75" hidden="false" customHeight="true" outlineLevel="0" collapsed="false">
      <c r="A32" s="67" t="s">
        <v>404</v>
      </c>
      <c r="B32" s="67"/>
      <c r="C32" s="67"/>
      <c r="D32" s="67" t="s">
        <v>405</v>
      </c>
      <c r="E32" s="67"/>
      <c r="F32" s="232" t="n">
        <f aca="false">C11</f>
        <v>75460</v>
      </c>
      <c r="G32" s="67"/>
      <c r="H32" s="67"/>
      <c r="I32" s="67"/>
      <c r="J32" s="67"/>
      <c r="K32" s="67"/>
      <c r="L32" s="67"/>
      <c r="M32" s="67"/>
    </row>
    <row r="33" customFormat="false" ht="12.75" hidden="false" customHeight="true" outlineLevel="0" collapsed="false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customFormat="false" ht="18.75" hidden="false" customHeight="true" outlineLevel="0" collapsed="false">
      <c r="A34" s="67" t="s">
        <v>406</v>
      </c>
      <c r="B34" s="67"/>
      <c r="C34" s="67"/>
      <c r="D34" s="67"/>
      <c r="E34" s="67"/>
      <c r="F34" s="232" t="n">
        <f aca="false">D10/12</f>
        <v>8894.16666666667</v>
      </c>
      <c r="G34" s="67"/>
      <c r="H34" s="67"/>
      <c r="I34" s="67"/>
      <c r="J34" s="67"/>
      <c r="K34" s="67"/>
      <c r="L34" s="67"/>
      <c r="M34" s="67"/>
    </row>
    <row r="35" customFormat="false" ht="12.75" hidden="false" customHeight="true" outlineLevel="0" collapsed="false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customFormat="false" ht="18.75" hidden="false" customHeight="true" outlineLevel="0" collapsed="false">
      <c r="A36" s="67" t="s">
        <v>407</v>
      </c>
      <c r="B36" s="67"/>
      <c r="C36" s="67" t="s">
        <v>408</v>
      </c>
      <c r="D36" s="67"/>
      <c r="E36" s="67"/>
      <c r="F36" s="233" t="n">
        <f aca="false">F31-F32</f>
        <v>2145940</v>
      </c>
      <c r="G36" s="67"/>
      <c r="H36" s="67"/>
      <c r="I36" s="67"/>
      <c r="J36" s="67"/>
      <c r="K36" s="67"/>
      <c r="L36" s="67"/>
      <c r="M36" s="67"/>
    </row>
    <row r="37" customFormat="false" ht="18.75" hidden="false" customHeight="true" outlineLevel="0" collapsed="false">
      <c r="A37" s="67"/>
      <c r="B37" s="67"/>
      <c r="C37" s="234"/>
      <c r="D37" s="234"/>
      <c r="E37" s="67"/>
      <c r="F37" s="67"/>
      <c r="G37" s="67"/>
      <c r="H37" s="67"/>
      <c r="I37" s="67"/>
      <c r="J37" s="67"/>
      <c r="K37" s="67"/>
      <c r="L37" s="67"/>
      <c r="M37" s="67"/>
    </row>
    <row r="38" customFormat="false" ht="13.5" hidden="false" customHeight="true" outlineLevel="0" collapsed="false">
      <c r="A38" s="67" t="s">
        <v>409</v>
      </c>
      <c r="B38" s="67"/>
      <c r="C38" s="67"/>
      <c r="D38" s="67"/>
      <c r="E38" s="67"/>
      <c r="F38" s="235" t="n">
        <f aca="false">F36</f>
        <v>2145940</v>
      </c>
      <c r="G38" s="67"/>
      <c r="H38" s="67"/>
      <c r="I38" s="67"/>
      <c r="J38" s="67"/>
      <c r="K38" s="67"/>
      <c r="L38" s="67"/>
      <c r="M38" s="67"/>
    </row>
    <row r="39" customFormat="false" ht="18.75" hidden="false" customHeight="true" outlineLevel="0" collapsed="false">
      <c r="A39" s="67"/>
      <c r="B39" s="67"/>
      <c r="C39" s="67"/>
      <c r="D39" s="67"/>
      <c r="E39" s="67"/>
      <c r="F39" s="236" t="n">
        <f aca="false">F34</f>
        <v>8894.16666666667</v>
      </c>
      <c r="G39" s="233" t="n">
        <f aca="false">F38/F39</f>
        <v>241.274992972922</v>
      </c>
      <c r="H39" s="67"/>
      <c r="I39" s="67"/>
      <c r="J39" s="67"/>
      <c r="K39" s="67"/>
      <c r="L39" s="67"/>
      <c r="M39" s="67"/>
    </row>
    <row r="40" customFormat="false" ht="12.75" hidden="false" customHeight="true" outlineLevel="0" collapsed="false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customFormat="false" ht="12.75" hidden="false" customHeight="true" outlineLevel="0" collapsed="false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</sheetData>
  <sheetProtection sheet="true" password="9abc" formatCells="false" formatColumns="false" formatRows="false"/>
  <mergeCells count="5">
    <mergeCell ref="A1:M1"/>
    <mergeCell ref="A2:M2"/>
    <mergeCell ref="A3:C3"/>
    <mergeCell ref="D3:E3"/>
    <mergeCell ref="C4:G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7"/>
  <sheetViews>
    <sheetView showFormulas="false" showGridLines="true" showRowColHeaders="true" showZeros="true" rightToLeft="true" tabSelected="false" showOutlineSymbols="true" defaultGridColor="true" view="normal" topLeftCell="A10" colorId="64" zoomScale="100" zoomScaleNormal="100" zoomScalePageLayoutView="100" workbookViewId="0">
      <selection pane="topLeft" activeCell="F7" activeCellId="0" sqref="F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5.56"/>
    <col collapsed="false" customWidth="true" hidden="false" outlineLevel="0" max="2" min="2" style="237" width="12.85"/>
    <col collapsed="false" customWidth="true" hidden="false" outlineLevel="0" max="7" min="3" style="1" width="12.7"/>
    <col collapsed="false" customWidth="true" hidden="false" outlineLevel="0" max="12" min="8" style="1" width="12.85"/>
    <col collapsed="false" customWidth="true" hidden="false" outlineLevel="0" max="13" min="13" style="1" width="11.12"/>
  </cols>
  <sheetData>
    <row r="1" customFormat="false" ht="12.75" hidden="false" customHeight="true" outlineLevel="0" collapsed="false">
      <c r="A1" s="10" t="s">
        <v>410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48" t="s">
        <v>72</v>
      </c>
      <c r="B4" s="84" t="s">
        <v>412</v>
      </c>
      <c r="C4" s="238" t="s">
        <v>75</v>
      </c>
      <c r="D4" s="238"/>
      <c r="E4" s="238"/>
      <c r="F4" s="238"/>
      <c r="G4" s="238"/>
      <c r="H4" s="16"/>
      <c r="I4" s="16"/>
      <c r="J4" s="16"/>
      <c r="K4" s="16"/>
      <c r="L4" s="17"/>
      <c r="M4" s="67"/>
    </row>
    <row r="5" customFormat="false" ht="13.5" hidden="false" customHeight="true" outlineLevel="0" collapsed="false">
      <c r="A5" s="218" t="s">
        <v>413</v>
      </c>
      <c r="B5" s="239"/>
      <c r="C5" s="240" t="n">
        <v>2019</v>
      </c>
      <c r="D5" s="110" t="n">
        <f aca="false">C5+1</f>
        <v>2020</v>
      </c>
      <c r="E5" s="110" t="n">
        <f aca="false">D5+1</f>
        <v>2021</v>
      </c>
      <c r="F5" s="110" t="n">
        <f aca="false">E5+1</f>
        <v>2022</v>
      </c>
      <c r="G5" s="110" t="n">
        <f aca="false">F5+1</f>
        <v>2023</v>
      </c>
      <c r="H5" s="110" t="n">
        <f aca="false">G5+1</f>
        <v>2024</v>
      </c>
      <c r="I5" s="110" t="n">
        <f aca="false">H5+1</f>
        <v>2025</v>
      </c>
      <c r="J5" s="110" t="n">
        <f aca="false">I5+1</f>
        <v>2026</v>
      </c>
      <c r="K5" s="110" t="n">
        <f aca="false">J5+1</f>
        <v>2027</v>
      </c>
      <c r="L5" s="111" t="n">
        <f aca="false">K5+1</f>
        <v>2028</v>
      </c>
      <c r="M5" s="67"/>
    </row>
    <row r="6" customFormat="false" ht="21" hidden="false" customHeight="true" outlineLevel="0" collapsed="false">
      <c r="A6" s="241" t="s">
        <v>414</v>
      </c>
      <c r="B6" s="242"/>
      <c r="C6" s="243"/>
      <c r="D6" s="243"/>
      <c r="E6" s="243"/>
      <c r="F6" s="243"/>
      <c r="G6" s="243"/>
      <c r="H6" s="243"/>
      <c r="I6" s="243"/>
      <c r="J6" s="243"/>
      <c r="K6" s="243"/>
      <c r="L6" s="244"/>
      <c r="M6" s="67"/>
    </row>
    <row r="7" customFormat="false" ht="21" hidden="false" customHeight="true" outlineLevel="0" collapsed="false">
      <c r="A7" s="94" t="s">
        <v>415</v>
      </c>
      <c r="B7" s="242" t="n">
        <v>0</v>
      </c>
      <c r="C7" s="245" t="n">
        <f aca="false">'قائمة التدفق النقدي '!C22</f>
        <v>75460</v>
      </c>
      <c r="D7" s="245" t="n">
        <f aca="false">'قائمة التدفق النقدي '!D22</f>
        <v>182190</v>
      </c>
      <c r="E7" s="245" t="n">
        <f aca="false">'قائمة التدفق النقدي '!E22</f>
        <v>320190</v>
      </c>
      <c r="F7" s="245" t="n">
        <f aca="false">'قائمة التدفق النقدي '!F22</f>
        <v>458190</v>
      </c>
      <c r="G7" s="245" t="n">
        <f aca="false">'قائمة التدفق النقدي '!G22</f>
        <v>596190</v>
      </c>
      <c r="H7" s="245" t="n">
        <f aca="false">'قائمة التدفق النقدي '!H22</f>
        <v>734190</v>
      </c>
      <c r="I7" s="245" t="n">
        <f aca="false">'قائمة التدفق النقدي '!I22</f>
        <v>872190</v>
      </c>
      <c r="J7" s="245" t="n">
        <f aca="false">'قائمة التدفق النقدي '!J22</f>
        <v>1010190</v>
      </c>
      <c r="K7" s="245" t="n">
        <f aca="false">'قائمة التدفق النقدي '!K22</f>
        <v>1148190</v>
      </c>
      <c r="L7" s="246" t="n">
        <f aca="false">'قائمة التدفق النقدي '!L22</f>
        <v>1286190</v>
      </c>
      <c r="M7" s="67"/>
    </row>
    <row r="8" customFormat="false" ht="21" hidden="false" customHeight="true" outlineLevel="0" collapsed="false">
      <c r="A8" s="94" t="s">
        <v>416</v>
      </c>
      <c r="B8" s="40" t="n">
        <v>0</v>
      </c>
      <c r="C8" s="245" t="n">
        <f aca="false">B8</f>
        <v>0</v>
      </c>
      <c r="D8" s="243" t="n">
        <v>0</v>
      </c>
      <c r="E8" s="245" t="n">
        <f aca="false">D8</f>
        <v>0</v>
      </c>
      <c r="F8" s="245" t="n">
        <f aca="false">E8</f>
        <v>0</v>
      </c>
      <c r="G8" s="245" t="n">
        <f aca="false">F8</f>
        <v>0</v>
      </c>
      <c r="H8" s="243" t="n">
        <v>0</v>
      </c>
      <c r="I8" s="243" t="n">
        <v>0</v>
      </c>
      <c r="J8" s="243" t="n">
        <v>0</v>
      </c>
      <c r="K8" s="243" t="n">
        <v>0</v>
      </c>
      <c r="L8" s="246" t="n">
        <f aca="false">K8</f>
        <v>0</v>
      </c>
      <c r="M8" s="67"/>
    </row>
    <row r="9" customFormat="false" ht="15.75" hidden="false" customHeight="true" outlineLevel="0" collapsed="false">
      <c r="A9" s="218" t="s">
        <v>417</v>
      </c>
      <c r="B9" s="247" t="n">
        <f aca="false">SUM(B7:B8)</f>
        <v>0</v>
      </c>
      <c r="C9" s="211" t="n">
        <f aca="false">SUM(C7:C8)</f>
        <v>75460</v>
      </c>
      <c r="D9" s="211" t="n">
        <f aca="false">SUM(D7:D8)</f>
        <v>182190</v>
      </c>
      <c r="E9" s="211" t="n">
        <f aca="false">SUM(E7:E8)</f>
        <v>320190</v>
      </c>
      <c r="F9" s="211" t="n">
        <f aca="false">SUM(F7:F8)</f>
        <v>458190</v>
      </c>
      <c r="G9" s="211" t="n">
        <f aca="false">SUM(G7:G8)</f>
        <v>596190</v>
      </c>
      <c r="H9" s="211" t="n">
        <f aca="false">SUM(H7:H8)</f>
        <v>734190</v>
      </c>
      <c r="I9" s="211" t="n">
        <f aca="false">SUM(I7:I8)</f>
        <v>872190</v>
      </c>
      <c r="J9" s="211" t="n">
        <f aca="false">SUM(J7:J8)</f>
        <v>1010190</v>
      </c>
      <c r="K9" s="211" t="n">
        <f aca="false">SUM(K7:K8)</f>
        <v>1148190</v>
      </c>
      <c r="L9" s="212" t="n">
        <f aca="false">SUM(L7:L8)</f>
        <v>1286190</v>
      </c>
      <c r="M9" s="67"/>
    </row>
    <row r="10" s="209" customFormat="true" ht="15" hidden="false" customHeight="true" outlineLevel="0" collapsed="false">
      <c r="A10" s="241" t="s">
        <v>418</v>
      </c>
      <c r="B10" s="248"/>
      <c r="C10" s="234"/>
      <c r="D10" s="234"/>
      <c r="E10" s="234"/>
      <c r="F10" s="234"/>
      <c r="G10" s="234"/>
      <c r="H10" s="234"/>
      <c r="I10" s="234"/>
      <c r="J10" s="234"/>
      <c r="K10" s="234"/>
      <c r="L10" s="249"/>
      <c r="M10" s="67"/>
    </row>
    <row r="11" customFormat="false" ht="12.75" hidden="false" customHeight="true" outlineLevel="0" collapsed="false">
      <c r="A11" s="94" t="s">
        <v>419</v>
      </c>
      <c r="B11" s="33" t="n">
        <f aca="false">'إجمالي الموجودات'!B6</f>
        <v>2100000</v>
      </c>
      <c r="C11" s="35" t="n">
        <f aca="false">'إجمالي الموجودات'!B9</f>
        <v>2023000</v>
      </c>
      <c r="D11" s="35" t="n">
        <f aca="false">'إجمالي الموجودات'!C9</f>
        <v>1946000</v>
      </c>
      <c r="E11" s="35" t="n">
        <f aca="false">'إجمالي الموجودات'!D9</f>
        <v>1869000</v>
      </c>
      <c r="F11" s="35" t="n">
        <f aca="false">'إجمالي الموجودات'!E9</f>
        <v>1792000</v>
      </c>
      <c r="G11" s="35" t="n">
        <f aca="false">'إجمالي الموجودات'!F9</f>
        <v>1715000</v>
      </c>
      <c r="H11" s="35" t="n">
        <f aca="false">'إجمالي الموجودات'!G9</f>
        <v>1638000</v>
      </c>
      <c r="I11" s="35" t="n">
        <f aca="false">'إجمالي الموجودات'!H9</f>
        <v>1561000</v>
      </c>
      <c r="J11" s="35" t="n">
        <f aca="false">'إجمالي الموجودات'!I9</f>
        <v>1461500</v>
      </c>
      <c r="K11" s="35" t="n">
        <f aca="false">'إجمالي الموجودات'!J9</f>
        <v>1384500</v>
      </c>
      <c r="L11" s="36" t="n">
        <f aca="false">'إجمالي الموجودات'!K9</f>
        <v>1307500</v>
      </c>
      <c r="M11" s="67"/>
    </row>
    <row r="12" customFormat="false" ht="21" hidden="false" customHeight="true" outlineLevel="0" collapsed="false">
      <c r="A12" s="94" t="s">
        <v>420</v>
      </c>
      <c r="B12" s="250" t="n">
        <f aca="false">'م.التأسيس'!B15</f>
        <v>96000</v>
      </c>
      <c r="C12" s="243" t="n">
        <v>96000</v>
      </c>
      <c r="D12" s="243" t="n">
        <v>76800</v>
      </c>
      <c r="E12" s="243" t="n">
        <v>57600</v>
      </c>
      <c r="F12" s="243" t="n">
        <v>38400</v>
      </c>
      <c r="G12" s="243" t="n">
        <v>19200</v>
      </c>
      <c r="H12" s="245" t="n">
        <f aca="false">'م.التأسيس'!G19</f>
        <v>0</v>
      </c>
      <c r="I12" s="245" t="n">
        <f aca="false">'م.التأسيس'!H19</f>
        <v>0</v>
      </c>
      <c r="J12" s="245" t="n">
        <f aca="false">'م.التأسيس'!I19</f>
        <v>0</v>
      </c>
      <c r="K12" s="245" t="n">
        <f aca="false">'م.التأسيس'!J19</f>
        <v>0</v>
      </c>
      <c r="L12" s="246" t="n">
        <f aca="false">'م.التأسيس'!K19</f>
        <v>0</v>
      </c>
      <c r="M12" s="67"/>
    </row>
    <row r="13" customFormat="false" ht="16.5" hidden="false" customHeight="true" outlineLevel="0" collapsed="false">
      <c r="A13" s="218" t="s">
        <v>421</v>
      </c>
      <c r="B13" s="247" t="n">
        <f aca="false">B9+B11+B12</f>
        <v>2196000</v>
      </c>
      <c r="C13" s="211" t="n">
        <f aca="false">C9+C11+C12</f>
        <v>2194460</v>
      </c>
      <c r="D13" s="211" t="n">
        <f aca="false">D9+D11+D12</f>
        <v>2204990</v>
      </c>
      <c r="E13" s="211" t="n">
        <f aca="false">E9+E11+E12</f>
        <v>2246790</v>
      </c>
      <c r="F13" s="211" t="n">
        <f aca="false">F9+F11+F12</f>
        <v>2288590</v>
      </c>
      <c r="G13" s="211" t="n">
        <f aca="false">G9+G11+G12</f>
        <v>2330390</v>
      </c>
      <c r="H13" s="211" t="n">
        <f aca="false">H9+H11+H12</f>
        <v>2372190</v>
      </c>
      <c r="I13" s="211" t="n">
        <f aca="false">I9+I11+I12</f>
        <v>2433190</v>
      </c>
      <c r="J13" s="211" t="n">
        <f aca="false">J9+J11+J12</f>
        <v>2471690</v>
      </c>
      <c r="K13" s="211" t="n">
        <f aca="false">K9+K11+K12</f>
        <v>2532690</v>
      </c>
      <c r="L13" s="212" t="n">
        <f aca="false">L9+L11+L12</f>
        <v>2593690</v>
      </c>
      <c r="M13" s="67"/>
    </row>
    <row r="14" customFormat="false" ht="21" hidden="false" customHeight="true" outlineLevel="0" collapsed="false">
      <c r="A14" s="241" t="s">
        <v>422</v>
      </c>
      <c r="B14" s="251"/>
      <c r="C14" s="234"/>
      <c r="D14" s="234"/>
      <c r="E14" s="234"/>
      <c r="F14" s="234"/>
      <c r="G14" s="234"/>
      <c r="H14" s="234"/>
      <c r="I14" s="234"/>
      <c r="J14" s="234"/>
      <c r="K14" s="234"/>
      <c r="L14" s="249"/>
      <c r="M14" s="67"/>
    </row>
    <row r="15" customFormat="false" ht="21" hidden="false" customHeight="true" outlineLevel="0" collapsed="false">
      <c r="A15" s="241" t="s">
        <v>423</v>
      </c>
      <c r="B15" s="251"/>
      <c r="C15" s="243"/>
      <c r="D15" s="243"/>
      <c r="E15" s="243"/>
      <c r="F15" s="243"/>
      <c r="G15" s="243"/>
      <c r="H15" s="243"/>
      <c r="I15" s="243"/>
      <c r="J15" s="243"/>
      <c r="K15" s="243"/>
      <c r="L15" s="244"/>
      <c r="M15" s="67"/>
    </row>
    <row r="16" s="209" customFormat="true" ht="16.5" hidden="false" customHeight="true" outlineLevel="0" collapsed="false">
      <c r="A16" s="94" t="s">
        <v>424</v>
      </c>
      <c r="B16" s="251"/>
      <c r="C16" s="243" t="n">
        <v>0</v>
      </c>
      <c r="D16" s="243" t="n">
        <v>0</v>
      </c>
      <c r="E16" s="243" t="n">
        <v>0</v>
      </c>
      <c r="F16" s="243" t="n">
        <v>0</v>
      </c>
      <c r="G16" s="243" t="n">
        <v>0</v>
      </c>
      <c r="H16" s="243" t="n">
        <v>0</v>
      </c>
      <c r="I16" s="243" t="n">
        <v>0</v>
      </c>
      <c r="J16" s="243" t="n">
        <v>0</v>
      </c>
      <c r="K16" s="243" t="n">
        <v>0</v>
      </c>
      <c r="L16" s="243" t="n">
        <v>0</v>
      </c>
      <c r="M16" s="67"/>
    </row>
    <row r="17" s="209" customFormat="true" ht="15" hidden="false" customHeight="true" outlineLevel="0" collapsed="false">
      <c r="A17" s="218" t="s">
        <v>425</v>
      </c>
      <c r="B17" s="252"/>
      <c r="C17" s="253" t="n">
        <v>0</v>
      </c>
      <c r="D17" s="211" t="n">
        <f aca="false">SUM(D16)</f>
        <v>0</v>
      </c>
      <c r="E17" s="211" t="n">
        <f aca="false">SUM(E16)</f>
        <v>0</v>
      </c>
      <c r="F17" s="211" t="n">
        <f aca="false">SUM(F16)</f>
        <v>0</v>
      </c>
      <c r="G17" s="211" t="n">
        <f aca="false">SUM(G16)</f>
        <v>0</v>
      </c>
      <c r="H17" s="211" t="n">
        <f aca="false">SUM(H16)</f>
        <v>0</v>
      </c>
      <c r="I17" s="211" t="n">
        <f aca="false">SUM(I16)</f>
        <v>0</v>
      </c>
      <c r="J17" s="211" t="n">
        <f aca="false">SUM(J16)</f>
        <v>0</v>
      </c>
      <c r="K17" s="211" t="n">
        <f aca="false">SUM(K16)</f>
        <v>0</v>
      </c>
      <c r="L17" s="212" t="n">
        <f aca="false">SUM(L16)</f>
        <v>0</v>
      </c>
      <c r="M17" s="67"/>
    </row>
    <row r="18" s="254" customFormat="true" ht="21" hidden="false" customHeight="true" outlineLevel="0" collapsed="false">
      <c r="A18" s="241" t="s">
        <v>426</v>
      </c>
      <c r="B18" s="251"/>
      <c r="C18" s="243"/>
      <c r="D18" s="243"/>
      <c r="E18" s="243"/>
      <c r="F18" s="243"/>
      <c r="G18" s="243"/>
      <c r="H18" s="243"/>
      <c r="I18" s="243"/>
      <c r="J18" s="243"/>
      <c r="K18" s="243"/>
      <c r="L18" s="244"/>
      <c r="M18" s="67"/>
    </row>
    <row r="19" s="254" customFormat="true" ht="17.25" hidden="false" customHeight="true" outlineLevel="0" collapsed="false">
      <c r="A19" s="94" t="s">
        <v>427</v>
      </c>
      <c r="B19" s="33" t="n">
        <f aca="false">'برنامج سداد القرض'!B8+'برنامج سداد القرض'!B14</f>
        <v>0</v>
      </c>
      <c r="C19" s="35" t="n">
        <f aca="false">'برنامج سداد القرض'!B12+'برنامج سداد القرض'!B16</f>
        <v>0</v>
      </c>
      <c r="D19" s="35" t="n">
        <f aca="false">'برنامج سداد القرض'!C12+'برنامج سداد القرض'!C16</f>
        <v>0</v>
      </c>
      <c r="E19" s="35" t="n">
        <f aca="false">'برنامج سداد القرض'!D12+'برنامج سداد القرض'!D16</f>
        <v>0</v>
      </c>
      <c r="F19" s="35" t="n">
        <f aca="false">'برنامج سداد القرض'!E12+'برنامج سداد القرض'!E16</f>
        <v>0</v>
      </c>
      <c r="G19" s="35" t="n">
        <f aca="false">'برنامج سداد القرض'!F12+'برنامج سداد القرض'!F16</f>
        <v>0</v>
      </c>
      <c r="H19" s="35" t="n">
        <f aca="false">'برنامج سداد القرض'!G12+'برنامج سداد القرض'!G16</f>
        <v>0</v>
      </c>
      <c r="I19" s="35" t="n">
        <f aca="false">'برنامج سداد القرض'!H12+'برنامج سداد القرض'!H16</f>
        <v>0</v>
      </c>
      <c r="J19" s="38" t="n">
        <v>0</v>
      </c>
      <c r="K19" s="38" t="n">
        <v>0</v>
      </c>
      <c r="L19" s="36" t="n">
        <f aca="false">'برنامج سداد القرض'!K12+'برنامج سداد القرض'!K16</f>
        <v>0</v>
      </c>
      <c r="M19" s="67"/>
    </row>
    <row r="20" customFormat="false" ht="13.5" hidden="false" customHeight="true" outlineLevel="0" collapsed="false">
      <c r="A20" s="218" t="s">
        <v>428</v>
      </c>
      <c r="B20" s="247" t="n">
        <f aca="false">SUM(B19)</f>
        <v>0</v>
      </c>
      <c r="C20" s="211" t="n">
        <f aca="false">SUM(C19)</f>
        <v>0</v>
      </c>
      <c r="D20" s="211" t="n">
        <f aca="false">SUM(D19)</f>
        <v>0</v>
      </c>
      <c r="E20" s="211" t="n">
        <f aca="false">SUM(E19)</f>
        <v>0</v>
      </c>
      <c r="F20" s="211" t="n">
        <f aca="false">SUM(F19)</f>
        <v>0</v>
      </c>
      <c r="G20" s="211" t="n">
        <f aca="false">SUM(G19)</f>
        <v>0</v>
      </c>
      <c r="H20" s="211" t="n">
        <f aca="false">SUM(H19)</f>
        <v>0</v>
      </c>
      <c r="I20" s="211" t="n">
        <f aca="false">SUM(I19)</f>
        <v>0</v>
      </c>
      <c r="J20" s="211" t="n">
        <f aca="false">SUM(J19)</f>
        <v>0</v>
      </c>
      <c r="K20" s="211" t="n">
        <f aca="false">SUM(K19)</f>
        <v>0</v>
      </c>
      <c r="L20" s="212" t="n">
        <f aca="false">SUM(L19)</f>
        <v>0</v>
      </c>
      <c r="M20" s="67"/>
    </row>
    <row r="21" customFormat="false" ht="12.75" hidden="false" customHeight="true" outlineLevel="0" collapsed="false">
      <c r="A21" s="241" t="s">
        <v>429</v>
      </c>
      <c r="B21" s="25"/>
      <c r="C21" s="67"/>
      <c r="D21" s="67"/>
      <c r="E21" s="67"/>
      <c r="F21" s="67"/>
      <c r="G21" s="67"/>
      <c r="H21" s="67"/>
      <c r="I21" s="67"/>
      <c r="J21" s="67"/>
      <c r="K21" s="67"/>
      <c r="L21" s="137"/>
      <c r="M21" s="67"/>
    </row>
    <row r="22" customFormat="false" ht="12.75" hidden="false" customHeight="true" outlineLevel="0" collapsed="false">
      <c r="A22" s="94" t="s">
        <v>430</v>
      </c>
      <c r="B22" s="33" t="n">
        <f aca="false">'رأس المال المستثمر'!C14</f>
        <v>2221400</v>
      </c>
      <c r="C22" s="35" t="n">
        <f aca="false">'قائمة التغيرات في حقوق الملكية'!B7</f>
        <v>2221400</v>
      </c>
      <c r="D22" s="35" t="n">
        <f aca="false">'قائمة التغيرات في حقوق الملكية'!C7</f>
        <v>2221400</v>
      </c>
      <c r="E22" s="35" t="n">
        <f aca="false">'قائمة التغيرات في حقوق الملكية'!D7</f>
        <v>2221400</v>
      </c>
      <c r="F22" s="35" t="n">
        <f aca="false">'قائمة التغيرات في حقوق الملكية'!E7</f>
        <v>2221400</v>
      </c>
      <c r="G22" s="35" t="n">
        <f aca="false">'قائمة التغيرات في حقوق الملكية'!F7</f>
        <v>2221400</v>
      </c>
      <c r="H22" s="35" t="n">
        <f aca="false">'قائمة التغيرات في حقوق الملكية'!G7</f>
        <v>2221400</v>
      </c>
      <c r="I22" s="35" t="n">
        <f aca="false">'قائمة التغيرات في حقوق الملكية'!H7</f>
        <v>2221400</v>
      </c>
      <c r="J22" s="35" t="n">
        <f aca="false">'قائمة التغيرات في حقوق الملكية'!I7</f>
        <v>2221400</v>
      </c>
      <c r="K22" s="35" t="n">
        <f aca="false">'قائمة التغيرات في حقوق الملكية'!J7</f>
        <v>2221400</v>
      </c>
      <c r="L22" s="36" t="n">
        <f aca="false">'قائمة التغيرات في حقوق الملكية'!K7</f>
        <v>2221400</v>
      </c>
      <c r="M22" s="67"/>
    </row>
    <row r="23" customFormat="false" ht="12.75" hidden="false" customHeight="true" outlineLevel="0" collapsed="false">
      <c r="A23" s="94" t="s">
        <v>431</v>
      </c>
      <c r="B23" s="40"/>
      <c r="C23" s="35" t="n">
        <f aca="false">'قائمة التغيرات في حقوق الملكية'!B13</f>
        <v>-20740</v>
      </c>
      <c r="D23" s="35" t="n">
        <f aca="false">'قائمة التغيرات في حقوق الملكية'!C13</f>
        <v>-10210</v>
      </c>
      <c r="E23" s="35" t="n">
        <f aca="false">'قائمة التغيرات في حقوق الملكية'!D13</f>
        <v>31590</v>
      </c>
      <c r="F23" s="35" t="n">
        <f aca="false">'قائمة التغيرات في حقوق الملكية'!E13</f>
        <v>73390</v>
      </c>
      <c r="G23" s="35" t="n">
        <f aca="false">'قائمة التغيرات في حقوق الملكية'!F13</f>
        <v>115190</v>
      </c>
      <c r="H23" s="35" t="n">
        <f aca="false">'قائمة التغيرات في حقوق الملكية'!G13</f>
        <v>176190</v>
      </c>
      <c r="I23" s="35" t="n">
        <f aca="false">'قائمة التغيرات في حقوق الملكية'!H13</f>
        <v>237190</v>
      </c>
      <c r="J23" s="35" t="n">
        <f aca="false">'قائمة التغيرات في حقوق الملكية'!I13</f>
        <v>298190</v>
      </c>
      <c r="K23" s="35" t="n">
        <f aca="false">'قائمة التغيرات في حقوق الملكية'!J13</f>
        <v>359190</v>
      </c>
      <c r="L23" s="36" t="n">
        <f aca="false">'قائمة التغيرات في حقوق الملكية'!K13</f>
        <v>420190</v>
      </c>
      <c r="M23" s="67"/>
    </row>
    <row r="24" customFormat="false" ht="12.75" hidden="false" customHeight="true" outlineLevel="0" collapsed="false">
      <c r="A24" s="94" t="s">
        <v>429</v>
      </c>
      <c r="B24" s="247" t="n">
        <f aca="false">SUM(B22:B23)</f>
        <v>2221400</v>
      </c>
      <c r="C24" s="211" t="n">
        <f aca="false">SUM(C22:C23)</f>
        <v>2200660</v>
      </c>
      <c r="D24" s="211" t="n">
        <f aca="false">SUM(D22:D23)</f>
        <v>2211190</v>
      </c>
      <c r="E24" s="211" t="n">
        <f aca="false">SUM(E22:E23)</f>
        <v>2252990</v>
      </c>
      <c r="F24" s="211" t="n">
        <f aca="false">SUM(F22:F23)</f>
        <v>2294790</v>
      </c>
      <c r="G24" s="211" t="n">
        <f aca="false">SUM(G22:G23)</f>
        <v>2336590</v>
      </c>
      <c r="H24" s="211" t="n">
        <f aca="false">SUM(H22:H23)</f>
        <v>2397590</v>
      </c>
      <c r="I24" s="211" t="n">
        <f aca="false">SUM(I22:I23)</f>
        <v>2458590</v>
      </c>
      <c r="J24" s="211" t="n">
        <f aca="false">SUM(J22:J23)</f>
        <v>2519590</v>
      </c>
      <c r="K24" s="211" t="n">
        <f aca="false">SUM(K22:K23)</f>
        <v>2580590</v>
      </c>
      <c r="L24" s="212" t="n">
        <f aca="false">SUM(L22:L23)</f>
        <v>2641590</v>
      </c>
      <c r="M24" s="67"/>
    </row>
    <row r="25" customFormat="false" ht="23.25" hidden="false" customHeight="true" outlineLevel="0" collapsed="false">
      <c r="A25" s="218" t="s">
        <v>432</v>
      </c>
      <c r="B25" s="255" t="n">
        <f aca="false">B17+B20+B24</f>
        <v>2221400</v>
      </c>
      <c r="C25" s="192" t="n">
        <f aca="false">C17+C20+C24</f>
        <v>2200660</v>
      </c>
      <c r="D25" s="192" t="n">
        <f aca="false">D17+D20+D24</f>
        <v>2211190</v>
      </c>
      <c r="E25" s="192" t="n">
        <f aca="false">E17+E20+E24</f>
        <v>2252990</v>
      </c>
      <c r="F25" s="192" t="n">
        <f aca="false">F17+F20+F24</f>
        <v>2294790</v>
      </c>
      <c r="G25" s="192" t="n">
        <f aca="false">G17+G20+G24</f>
        <v>2336590</v>
      </c>
      <c r="H25" s="192" t="n">
        <f aca="false">H17+H20+H24</f>
        <v>2397590</v>
      </c>
      <c r="I25" s="192" t="n">
        <f aca="false">I17+I20+I24</f>
        <v>2458590</v>
      </c>
      <c r="J25" s="192" t="n">
        <f aca="false">J17+J20+J24</f>
        <v>2519590</v>
      </c>
      <c r="K25" s="192" t="n">
        <f aca="false">K17+K20+K24</f>
        <v>2580590</v>
      </c>
      <c r="L25" s="193" t="n">
        <f aca="false">L17+L20+L24</f>
        <v>2641590</v>
      </c>
      <c r="M25" s="67"/>
    </row>
    <row r="26" customFormat="false" ht="12.75" hidden="false" customHeight="true" outlineLevel="0" collapsed="false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customFormat="false" ht="12.75" hidden="false" customHeight="true" outlineLevel="0" collapsed="false">
      <c r="A27" s="67"/>
      <c r="B27" s="35" t="n">
        <f aca="false">B13-B25</f>
        <v>-25400</v>
      </c>
      <c r="C27" s="35" t="n">
        <f aca="false">C13-C25</f>
        <v>-6200</v>
      </c>
      <c r="D27" s="35" t="n">
        <f aca="false">D13-D25</f>
        <v>-6200</v>
      </c>
      <c r="E27" s="35" t="n">
        <f aca="false">E13-E25</f>
        <v>-6200</v>
      </c>
      <c r="F27" s="35" t="n">
        <f aca="false">F13-F25</f>
        <v>-6200</v>
      </c>
      <c r="G27" s="35" t="n">
        <f aca="false">G13-G25</f>
        <v>-6200</v>
      </c>
      <c r="H27" s="35" t="n">
        <f aca="false">H13-H25</f>
        <v>-25400</v>
      </c>
      <c r="I27" s="35" t="n">
        <f aca="false">I13-I25</f>
        <v>-25400</v>
      </c>
      <c r="J27" s="35" t="n">
        <f aca="false">J13-J25</f>
        <v>-47900</v>
      </c>
      <c r="K27" s="35" t="n">
        <f aca="false">K13-K25</f>
        <v>-47900</v>
      </c>
      <c r="L27" s="35" t="n">
        <f aca="false">L13-L25</f>
        <v>-47900</v>
      </c>
      <c r="M27" s="67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G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true" showRowColHeaders="true" showZeros="true" rightToLeft="true" tabSelected="false" showOutlineSymbols="true" defaultGridColor="true" view="normal" topLeftCell="A7" colorId="64" zoomScale="100" zoomScaleNormal="100" zoomScalePageLayoutView="100" workbookViewId="0">
      <selection pane="topLeft" activeCell="B23" activeCellId="0" sqref="B23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9.99"/>
    <col collapsed="false" customWidth="true" hidden="false" outlineLevel="0" max="2" min="2" style="237" width="15.85"/>
    <col collapsed="false" customWidth="true" hidden="false" outlineLevel="0" max="4" min="3" style="1" width="11.85"/>
    <col collapsed="false" customWidth="true" hidden="false" outlineLevel="0" max="5" min="5" style="1" width="11.7"/>
    <col collapsed="false" customWidth="true" hidden="false" outlineLevel="0" max="6" min="6" style="1" width="11.85"/>
    <col collapsed="false" customWidth="true" hidden="false" outlineLevel="0" max="8" min="7" style="1" width="11.56"/>
    <col collapsed="false" customWidth="true" hidden="false" outlineLevel="0" max="10" min="9" style="1" width="11.99"/>
    <col collapsed="false" customWidth="true" hidden="false" outlineLevel="0" max="12" min="11" style="1" width="12.28"/>
  </cols>
  <sheetData>
    <row r="1" customFormat="false" ht="12.75" hidden="false" customHeight="true" outlineLevel="0" collapsed="false">
      <c r="A1" s="10" t="s">
        <v>433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434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L3" s="1" t="s">
        <v>71</v>
      </c>
    </row>
    <row r="4" customFormat="false" ht="17.25" hidden="false" customHeight="true" outlineLevel="0" collapsed="false">
      <c r="A4" s="48" t="s">
        <v>435</v>
      </c>
      <c r="B4" s="84" t="s">
        <v>412</v>
      </c>
      <c r="C4" s="256" t="s">
        <v>75</v>
      </c>
      <c r="D4" s="256"/>
      <c r="E4" s="256"/>
      <c r="F4" s="256"/>
      <c r="G4" s="256"/>
      <c r="H4" s="256"/>
      <c r="I4" s="256"/>
      <c r="J4" s="256"/>
      <c r="K4" s="256"/>
      <c r="L4" s="256"/>
    </row>
    <row r="5" customFormat="false" ht="13.5" hidden="false" customHeight="true" outlineLevel="0" collapsed="false">
      <c r="A5" s="257" t="s">
        <v>436</v>
      </c>
      <c r="B5" s="258"/>
      <c r="C5" s="55" t="n">
        <v>2019</v>
      </c>
      <c r="D5" s="23" t="n">
        <f aca="false">C5+1</f>
        <v>2020</v>
      </c>
      <c r="E5" s="23" t="n">
        <f aca="false">D5+1</f>
        <v>2021</v>
      </c>
      <c r="F5" s="23" t="n">
        <f aca="false">E5+1</f>
        <v>2022</v>
      </c>
      <c r="G5" s="23" t="n">
        <f aca="false">F5+1</f>
        <v>2023</v>
      </c>
      <c r="H5" s="23" t="n">
        <f aca="false">G5+1</f>
        <v>2024</v>
      </c>
      <c r="I5" s="23" t="n">
        <f aca="false">H5+1</f>
        <v>2025</v>
      </c>
      <c r="J5" s="23" t="n">
        <f aca="false">I5+1</f>
        <v>2026</v>
      </c>
      <c r="K5" s="23" t="n">
        <f aca="false">J5+1</f>
        <v>2027</v>
      </c>
      <c r="L5" s="24" t="n">
        <f aca="false">K5+1</f>
        <v>2028</v>
      </c>
    </row>
    <row r="6" customFormat="false" ht="21" hidden="false" customHeight="true" outlineLevel="0" collapsed="false">
      <c r="A6" s="94" t="s">
        <v>437</v>
      </c>
      <c r="B6" s="242"/>
      <c r="C6" s="245" t="n">
        <f aca="false">'قائمة الدخل'!B17</f>
        <v>-20740</v>
      </c>
      <c r="D6" s="245" t="n">
        <f aca="false">'قائمة الدخل'!C17</f>
        <v>10530</v>
      </c>
      <c r="E6" s="245" t="n">
        <f aca="false">'قائمة الدخل'!D17</f>
        <v>41800</v>
      </c>
      <c r="F6" s="245" t="n">
        <f aca="false">'قائمة الدخل'!E17</f>
        <v>41800</v>
      </c>
      <c r="G6" s="245" t="n">
        <f aca="false">'قائمة الدخل'!F17</f>
        <v>41800</v>
      </c>
      <c r="H6" s="245" t="n">
        <f aca="false">'قائمة الدخل'!G17</f>
        <v>61000</v>
      </c>
      <c r="I6" s="245" t="n">
        <f aca="false">'قائمة الدخل'!H17</f>
        <v>61000</v>
      </c>
      <c r="J6" s="245" t="n">
        <f aca="false">'قائمة الدخل'!I17</f>
        <v>61000</v>
      </c>
      <c r="K6" s="245" t="n">
        <f aca="false">'قائمة الدخل'!J17</f>
        <v>61000</v>
      </c>
      <c r="L6" s="246" t="n">
        <f aca="false">'قائمة الدخل'!K17</f>
        <v>61000</v>
      </c>
    </row>
    <row r="7" customFormat="false" ht="21" hidden="false" customHeight="true" outlineLevel="0" collapsed="false">
      <c r="A7" s="94" t="s">
        <v>368</v>
      </c>
      <c r="B7" s="242"/>
      <c r="C7" s="245" t="n">
        <f aca="false">'قائمة الدخل'!B12</f>
        <v>77000</v>
      </c>
      <c r="D7" s="245" t="n">
        <f aca="false">'قائمة الدخل'!C12</f>
        <v>77000</v>
      </c>
      <c r="E7" s="245" t="n">
        <f aca="false">'قائمة الدخل'!D12</f>
        <v>77000</v>
      </c>
      <c r="F7" s="245" t="n">
        <f aca="false">'قائمة الدخل'!E12</f>
        <v>77000</v>
      </c>
      <c r="G7" s="245" t="n">
        <f aca="false">'قائمة الدخل'!F12</f>
        <v>77000</v>
      </c>
      <c r="H7" s="245" t="n">
        <f aca="false">'قائمة الدخل'!G12</f>
        <v>77000</v>
      </c>
      <c r="I7" s="245" t="n">
        <f aca="false">'قائمة الدخل'!H12</f>
        <v>77000</v>
      </c>
      <c r="J7" s="245" t="n">
        <f aca="false">'قائمة الدخل'!I12</f>
        <v>77000</v>
      </c>
      <c r="K7" s="245" t="n">
        <f aca="false">'قائمة الدخل'!J12</f>
        <v>77000</v>
      </c>
      <c r="L7" s="246" t="n">
        <f aca="false">'قائمة الدخل'!K12</f>
        <v>77000</v>
      </c>
    </row>
    <row r="8" customFormat="false" ht="21" hidden="false" customHeight="true" outlineLevel="0" collapsed="false">
      <c r="A8" s="94" t="s">
        <v>369</v>
      </c>
      <c r="B8" s="242"/>
      <c r="C8" s="245" t="n">
        <f aca="false">'قائمة الدخل'!B13</f>
        <v>19200</v>
      </c>
      <c r="D8" s="245" t="n">
        <f aca="false">'قائمة الدخل'!C13</f>
        <v>19200</v>
      </c>
      <c r="E8" s="245" t="n">
        <f aca="false">'قائمة الدخل'!D13</f>
        <v>19200</v>
      </c>
      <c r="F8" s="245" t="n">
        <f aca="false">'قائمة الدخل'!E13</f>
        <v>19200</v>
      </c>
      <c r="G8" s="245" t="n">
        <f aca="false">'قائمة الدخل'!F13</f>
        <v>19200</v>
      </c>
      <c r="H8" s="245" t="n">
        <f aca="false">'قائمة الدخل'!G13</f>
        <v>0</v>
      </c>
      <c r="I8" s="245" t="n">
        <f aca="false">'قائمة الدخل'!H13</f>
        <v>0</v>
      </c>
      <c r="J8" s="245" t="n">
        <f aca="false">'قائمة الدخل'!I13</f>
        <v>0</v>
      </c>
      <c r="K8" s="245" t="n">
        <f aca="false">'قائمة الدخل'!J13</f>
        <v>0</v>
      </c>
      <c r="L8" s="246" t="n">
        <f aca="false">'قائمة الدخل'!K13</f>
        <v>0</v>
      </c>
    </row>
    <row r="9" customFormat="false" ht="21" hidden="false" customHeight="true" outlineLevel="0" collapsed="false">
      <c r="A9" s="94" t="s">
        <v>387</v>
      </c>
      <c r="B9" s="242"/>
      <c r="C9" s="245" t="n">
        <f aca="false">'قائمة الدخل'!B16</f>
        <v>0</v>
      </c>
      <c r="D9" s="245" t="n">
        <f aca="false">'قائمة الدخل'!C16</f>
        <v>0</v>
      </c>
      <c r="E9" s="245" t="n">
        <f aca="false">'قائمة الدخل'!D16</f>
        <v>0</v>
      </c>
      <c r="F9" s="245" t="n">
        <f aca="false">'قائمة الدخل'!E16</f>
        <v>0</v>
      </c>
      <c r="G9" s="245" t="n">
        <f aca="false">'قائمة الدخل'!F16</f>
        <v>0</v>
      </c>
      <c r="H9" s="245" t="n">
        <f aca="false">'قائمة الدخل'!G16</f>
        <v>0</v>
      </c>
      <c r="I9" s="245" t="n">
        <f aca="false">'قائمة الدخل'!H16</f>
        <v>0</v>
      </c>
      <c r="J9" s="245" t="n">
        <f aca="false">'قائمة الدخل'!I16</f>
        <v>0</v>
      </c>
      <c r="K9" s="245" t="n">
        <f aca="false">'قائمة الدخل'!J16</f>
        <v>0</v>
      </c>
      <c r="L9" s="246" t="n">
        <f aca="false">'قائمة الدخل'!K16</f>
        <v>0</v>
      </c>
    </row>
    <row r="10" customFormat="false" ht="21" hidden="false" customHeight="true" outlineLevel="0" collapsed="false">
      <c r="A10" s="94" t="s">
        <v>430</v>
      </c>
      <c r="B10" s="250" t="n">
        <f aca="false">'رأس المال المستثمر'!C14</f>
        <v>2221400</v>
      </c>
      <c r="C10" s="234"/>
      <c r="D10" s="234"/>
      <c r="E10" s="234"/>
      <c r="F10" s="234"/>
      <c r="G10" s="234"/>
      <c r="H10" s="234"/>
      <c r="I10" s="234"/>
      <c r="J10" s="234"/>
      <c r="K10" s="234"/>
      <c r="L10" s="249"/>
    </row>
    <row r="11" customFormat="false" ht="21" hidden="false" customHeight="true" outlineLevel="0" collapsed="false">
      <c r="A11" s="94" t="s">
        <v>438</v>
      </c>
      <c r="B11" s="250" t="n">
        <f aca="false">'رأس المال المستثمر'!C15</f>
        <v>0</v>
      </c>
      <c r="C11" s="234"/>
      <c r="D11" s="234"/>
      <c r="E11" s="234"/>
      <c r="F11" s="234"/>
      <c r="G11" s="234"/>
      <c r="H11" s="234"/>
      <c r="I11" s="234"/>
      <c r="J11" s="234"/>
      <c r="K11" s="234"/>
      <c r="L11" s="249"/>
    </row>
    <row r="12" s="209" customFormat="true" ht="13.5" hidden="false" customHeight="true" outlineLevel="0" collapsed="false">
      <c r="A12" s="257" t="s">
        <v>439</v>
      </c>
      <c r="B12" s="259" t="n">
        <f aca="false">SUM(B6:B11)</f>
        <v>2221400</v>
      </c>
      <c r="C12" s="259" t="n">
        <f aca="false">SUM(C6:C11)</f>
        <v>75460</v>
      </c>
      <c r="D12" s="259" t="n">
        <f aca="false">SUM(D6:D11)</f>
        <v>106730</v>
      </c>
      <c r="E12" s="259" t="n">
        <f aca="false">SUM(E6:E11)</f>
        <v>138000</v>
      </c>
      <c r="F12" s="259" t="n">
        <f aca="false">SUM(F6:F11)</f>
        <v>138000</v>
      </c>
      <c r="G12" s="259" t="n">
        <f aca="false">SUM(G6:G11)</f>
        <v>138000</v>
      </c>
      <c r="H12" s="259" t="n">
        <f aca="false">SUM(H6:H11)</f>
        <v>138000</v>
      </c>
      <c r="I12" s="259" t="n">
        <f aca="false">SUM(I6:I11)</f>
        <v>138000</v>
      </c>
      <c r="J12" s="259" t="n">
        <f aca="false">SUM(J6:J11)</f>
        <v>138000</v>
      </c>
      <c r="K12" s="259" t="n">
        <f aca="false">SUM(K6:K11)</f>
        <v>138000</v>
      </c>
      <c r="L12" s="259" t="n">
        <f aca="false">SUM(L6:L11)</f>
        <v>138000</v>
      </c>
    </row>
    <row r="13" customFormat="false" ht="12.75" hidden="false" customHeight="true" outlineLevel="0" collapsed="false">
      <c r="A13" s="241" t="s">
        <v>440</v>
      </c>
      <c r="B13" s="25"/>
      <c r="C13" s="67"/>
      <c r="D13" s="67"/>
      <c r="E13" s="67"/>
      <c r="F13" s="67"/>
      <c r="G13" s="67"/>
      <c r="H13" s="67"/>
      <c r="I13" s="67"/>
      <c r="J13" s="67"/>
      <c r="K13" s="67"/>
      <c r="L13" s="137"/>
    </row>
    <row r="14" customFormat="false" ht="21" hidden="false" customHeight="true" outlineLevel="0" collapsed="false">
      <c r="A14" s="94" t="s">
        <v>441</v>
      </c>
      <c r="B14" s="250" t="n">
        <f aca="false">'إجمالي الموجودات'!B6</f>
        <v>2100000</v>
      </c>
      <c r="C14" s="234" t="n">
        <v>0</v>
      </c>
      <c r="D14" s="234" t="n">
        <v>0</v>
      </c>
      <c r="E14" s="234" t="n">
        <v>0</v>
      </c>
      <c r="F14" s="234" t="n">
        <v>0</v>
      </c>
      <c r="G14" s="234" t="n">
        <v>0</v>
      </c>
      <c r="H14" s="232" t="n">
        <f aca="false">'تكلفة السيارات ووسائل النقل'!I6</f>
        <v>0</v>
      </c>
      <c r="I14" s="234" t="n">
        <v>0</v>
      </c>
      <c r="J14" s="232" t="n">
        <f aca="false">'تكلفة الأجهزة واالأثاث'!K6</f>
        <v>0</v>
      </c>
      <c r="K14" s="234" t="n">
        <v>0</v>
      </c>
      <c r="L14" s="249" t="n">
        <v>0</v>
      </c>
    </row>
    <row r="15" customFormat="false" ht="21" hidden="false" customHeight="true" outlineLevel="0" collapsed="false">
      <c r="A15" s="94" t="s">
        <v>110</v>
      </c>
      <c r="B15" s="250" t="n">
        <f aca="false">'م.التأسيس'!B15</f>
        <v>96000</v>
      </c>
      <c r="C15" s="234" t="n">
        <v>0</v>
      </c>
      <c r="D15" s="234" t="n">
        <v>0</v>
      </c>
      <c r="E15" s="234" t="n">
        <v>0</v>
      </c>
      <c r="F15" s="234" t="n">
        <v>0</v>
      </c>
      <c r="G15" s="234" t="n">
        <v>0</v>
      </c>
      <c r="H15" s="234" t="n">
        <v>0</v>
      </c>
      <c r="I15" s="234" t="n">
        <v>0</v>
      </c>
      <c r="J15" s="234" t="n">
        <v>0</v>
      </c>
      <c r="K15" s="234" t="n">
        <v>0</v>
      </c>
      <c r="L15" s="249" t="n">
        <v>0</v>
      </c>
    </row>
    <row r="16" customFormat="false" ht="21" hidden="false" customHeight="true" outlineLevel="0" collapsed="false">
      <c r="A16" s="94" t="s">
        <v>442</v>
      </c>
      <c r="B16" s="250" t="n">
        <f aca="false">'رأس المال المستثمر'!B8+'رأس المال المستثمر'!B9</f>
        <v>25400</v>
      </c>
      <c r="C16" s="234" t="n">
        <v>0</v>
      </c>
      <c r="D16" s="234" t="n">
        <v>0</v>
      </c>
      <c r="E16" s="234" t="n">
        <v>0</v>
      </c>
      <c r="F16" s="234" t="n">
        <v>0</v>
      </c>
      <c r="G16" s="234" t="n">
        <v>0</v>
      </c>
      <c r="H16" s="234" t="n">
        <v>0</v>
      </c>
      <c r="I16" s="234" t="n">
        <v>0</v>
      </c>
      <c r="J16" s="234" t="n">
        <v>0</v>
      </c>
      <c r="K16" s="234" t="n">
        <v>0</v>
      </c>
      <c r="L16" s="249" t="n">
        <v>0</v>
      </c>
    </row>
    <row r="17" customFormat="false" ht="21" hidden="false" customHeight="true" outlineLevel="0" collapsed="false">
      <c r="A17" s="94" t="s">
        <v>443</v>
      </c>
      <c r="B17" s="251"/>
      <c r="C17" s="243" t="n">
        <v>0</v>
      </c>
      <c r="D17" s="245" t="n">
        <f aca="false">C9</f>
        <v>0</v>
      </c>
      <c r="E17" s="245" t="n">
        <f aca="false">D9</f>
        <v>0</v>
      </c>
      <c r="F17" s="245" t="n">
        <f aca="false">E9</f>
        <v>0</v>
      </c>
      <c r="G17" s="245" t="n">
        <f aca="false">F9</f>
        <v>0</v>
      </c>
      <c r="H17" s="245" t="n">
        <f aca="false">G9</f>
        <v>0</v>
      </c>
      <c r="I17" s="245" t="n">
        <f aca="false">H9</f>
        <v>0</v>
      </c>
      <c r="J17" s="245" t="n">
        <f aca="false">I9</f>
        <v>0</v>
      </c>
      <c r="K17" s="245" t="n">
        <f aca="false">J9</f>
        <v>0</v>
      </c>
      <c r="L17" s="246" t="n">
        <f aca="false">K9</f>
        <v>0</v>
      </c>
    </row>
    <row r="18" customFormat="false" ht="21" hidden="false" customHeight="true" outlineLevel="0" collapsed="false">
      <c r="A18" s="94" t="s">
        <v>444</v>
      </c>
      <c r="B18" s="251"/>
      <c r="C18" s="245" t="n">
        <f aca="false">'برنامج سداد القرض'!B15</f>
        <v>0</v>
      </c>
      <c r="D18" s="245" t="n">
        <f aca="false">'برنامج سداد القرض'!C15</f>
        <v>0</v>
      </c>
      <c r="E18" s="245" t="n">
        <f aca="false">'برنامج سداد القرض'!D15</f>
        <v>0</v>
      </c>
      <c r="F18" s="245" t="n">
        <f aca="false">'برنامج سداد القرض'!E15</f>
        <v>0</v>
      </c>
      <c r="G18" s="245" t="n">
        <f aca="false">'برنامج سداد القرض'!F15</f>
        <v>0</v>
      </c>
      <c r="H18" s="245" t="n">
        <f aca="false">'برنامج سداد القرض'!G15</f>
        <v>0</v>
      </c>
      <c r="I18" s="245" t="n">
        <f aca="false">'برنامج سداد القرض'!H15</f>
        <v>0</v>
      </c>
      <c r="J18" s="245" t="n">
        <f aca="false">'برنامج سداد القرض'!I15</f>
        <v>0</v>
      </c>
      <c r="K18" s="245" t="n">
        <f aca="false">'برنامج سداد القرض'!J15</f>
        <v>0</v>
      </c>
      <c r="L18" s="246" t="n">
        <f aca="false">'برنامج سداد القرض'!K15</f>
        <v>0</v>
      </c>
    </row>
    <row r="19" s="209" customFormat="true" ht="13.5" hidden="false" customHeight="true" outlineLevel="0" collapsed="false">
      <c r="A19" s="257" t="s">
        <v>445</v>
      </c>
      <c r="B19" s="259" t="n">
        <f aca="false">SUM(B14:B18)</f>
        <v>2221400</v>
      </c>
      <c r="C19" s="259" t="n">
        <f aca="false">SUM(C14:C18)</f>
        <v>0</v>
      </c>
      <c r="D19" s="259" t="n">
        <f aca="false">SUM(D14:D18)</f>
        <v>0</v>
      </c>
      <c r="E19" s="259" t="n">
        <f aca="false">SUM(E14:E18)</f>
        <v>0</v>
      </c>
      <c r="F19" s="259" t="n">
        <f aca="false">SUM(F14:F18)</f>
        <v>0</v>
      </c>
      <c r="G19" s="259" t="n">
        <f aca="false">SUM(G14:G18)</f>
        <v>0</v>
      </c>
      <c r="H19" s="259" t="n">
        <f aca="false">SUM(H14:H18)</f>
        <v>0</v>
      </c>
      <c r="I19" s="259" t="n">
        <f aca="false">SUM(I14:I18)</f>
        <v>0</v>
      </c>
      <c r="J19" s="259" t="n">
        <f aca="false">SUM(J14:J18)</f>
        <v>0</v>
      </c>
      <c r="K19" s="259" t="n">
        <f aca="false">SUM(K14:K18)</f>
        <v>0</v>
      </c>
      <c r="L19" s="259" t="n">
        <f aca="false">SUM(L14:L18)</f>
        <v>0</v>
      </c>
    </row>
    <row r="20" s="254" customFormat="true" ht="17.25" hidden="false" customHeight="true" outlineLevel="0" collapsed="false">
      <c r="A20" s="241" t="s">
        <v>446</v>
      </c>
      <c r="B20" s="260" t="n">
        <f aca="false">-B19</f>
        <v>-2221400</v>
      </c>
      <c r="C20" s="261" t="n">
        <f aca="false">C12-C19</f>
        <v>75460</v>
      </c>
      <c r="D20" s="261" t="n">
        <f aca="false">D12-D19</f>
        <v>106730</v>
      </c>
      <c r="E20" s="261" t="n">
        <f aca="false">E12-E19</f>
        <v>138000</v>
      </c>
      <c r="F20" s="261" t="n">
        <f aca="false">F12-F19</f>
        <v>138000</v>
      </c>
      <c r="G20" s="261" t="n">
        <f aca="false">G12-G19</f>
        <v>138000</v>
      </c>
      <c r="H20" s="261" t="n">
        <f aca="false">H12-H19</f>
        <v>138000</v>
      </c>
      <c r="I20" s="261" t="n">
        <f aca="false">I12-I19</f>
        <v>138000</v>
      </c>
      <c r="J20" s="261" t="n">
        <f aca="false">J12-J19</f>
        <v>138000</v>
      </c>
      <c r="K20" s="261" t="n">
        <f aca="false">K12-K19</f>
        <v>138000</v>
      </c>
      <c r="L20" s="262" t="n">
        <f aca="false">L12-L19</f>
        <v>138000</v>
      </c>
    </row>
    <row r="21" s="209" customFormat="true" ht="18.75" hidden="false" customHeight="true" outlineLevel="0" collapsed="false">
      <c r="A21" s="241" t="s">
        <v>447</v>
      </c>
      <c r="B21" s="263"/>
      <c r="C21" s="264" t="n">
        <v>0</v>
      </c>
      <c r="D21" s="265" t="n">
        <f aca="false">C22</f>
        <v>75460</v>
      </c>
      <c r="E21" s="265" t="n">
        <f aca="false">D22</f>
        <v>182190</v>
      </c>
      <c r="F21" s="265" t="n">
        <f aca="false">E22</f>
        <v>320190</v>
      </c>
      <c r="G21" s="265" t="n">
        <f aca="false">F22</f>
        <v>458190</v>
      </c>
      <c r="H21" s="265" t="n">
        <f aca="false">G22</f>
        <v>596190</v>
      </c>
      <c r="I21" s="265" t="n">
        <f aca="false">H22</f>
        <v>734190</v>
      </c>
      <c r="J21" s="265" t="n">
        <f aca="false">I22</f>
        <v>872190</v>
      </c>
      <c r="K21" s="265" t="n">
        <f aca="false">J22</f>
        <v>1010190</v>
      </c>
      <c r="L21" s="266" t="n">
        <f aca="false">K22</f>
        <v>1148190</v>
      </c>
    </row>
    <row r="22" s="254" customFormat="true" ht="13.5" hidden="false" customHeight="true" outlineLevel="0" collapsed="false">
      <c r="A22" s="257" t="s">
        <v>448</v>
      </c>
      <c r="B22" s="259" t="n">
        <f aca="false">B12-B19</f>
        <v>0</v>
      </c>
      <c r="C22" s="267" t="n">
        <f aca="false">SUM(C20:C21)</f>
        <v>75460</v>
      </c>
      <c r="D22" s="267" t="n">
        <f aca="false">SUM(D20:D21)</f>
        <v>182190</v>
      </c>
      <c r="E22" s="267" t="n">
        <f aca="false">SUM(E20:E21)</f>
        <v>320190</v>
      </c>
      <c r="F22" s="267" t="n">
        <f aca="false">SUM(F20:F21)</f>
        <v>458190</v>
      </c>
      <c r="G22" s="267" t="n">
        <f aca="false">SUM(G20:G21)</f>
        <v>596190</v>
      </c>
      <c r="H22" s="267" t="n">
        <f aca="false">SUM(H20:H21)</f>
        <v>734190</v>
      </c>
      <c r="I22" s="267" t="n">
        <f aca="false">SUM(I20:I21)</f>
        <v>872190</v>
      </c>
      <c r="J22" s="267" t="n">
        <f aca="false">SUM(J20:J21)</f>
        <v>1010190</v>
      </c>
      <c r="K22" s="267" t="n">
        <f aca="false">SUM(K20:K21)</f>
        <v>1148190</v>
      </c>
      <c r="L22" s="268" t="n">
        <f aca="false">SUM(L20:L21)</f>
        <v>1286190</v>
      </c>
    </row>
    <row r="23" s="254" customFormat="true" ht="17.25" hidden="false" customHeight="true" outlineLevel="0" collapsed="false">
      <c r="A23" s="241" t="s">
        <v>449</v>
      </c>
      <c r="B23" s="269" t="n">
        <f aca="false">NPV(0.12,B20:L20)</f>
        <v>-1359318.53602197</v>
      </c>
      <c r="C23" s="270"/>
      <c r="D23" s="270"/>
      <c r="E23" s="270"/>
      <c r="F23" s="270"/>
      <c r="G23" s="270"/>
      <c r="H23" s="270"/>
      <c r="I23" s="270"/>
      <c r="J23" s="270"/>
      <c r="K23" s="270"/>
      <c r="L23" s="271"/>
    </row>
    <row r="24" s="254" customFormat="true" ht="17.25" hidden="false" customHeight="true" outlineLevel="0" collapsed="false">
      <c r="A24" s="272" t="s">
        <v>450</v>
      </c>
      <c r="B24" s="273" t="n">
        <f aca="false">IRR(B20:L20,0.12)</f>
        <v>-0.0852420612760997</v>
      </c>
      <c r="C24" s="274"/>
      <c r="D24" s="274"/>
      <c r="E24" s="274"/>
      <c r="F24" s="274"/>
      <c r="G24" s="274"/>
      <c r="H24" s="274"/>
      <c r="I24" s="274"/>
      <c r="J24" s="274"/>
      <c r="K24" s="274"/>
      <c r="L24" s="275"/>
    </row>
    <row r="25" customFormat="false" ht="12.75" hidden="false" customHeight="true" outlineLevel="0" collapsed="false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customFormat="false" ht="12.75" hidden="false" customHeight="true" outlineLevel="0" collapsed="false">
      <c r="A26" s="67"/>
      <c r="B26" s="276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customFormat="false" ht="12.75" hidden="false" customHeight="true" outlineLevel="0" collapsed="false">
      <c r="A27" s="67"/>
      <c r="B27" s="28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customFormat="false" ht="12.75" hidden="false" customHeight="true" outlineLevel="0" collapsed="false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</row>
    <row r="29" customFormat="false" ht="12.75" hidden="false" customHeight="true" outlineLevel="0" collapsed="false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  <row r="30" customFormat="false" ht="12.75" hidden="false" customHeight="true" outlineLevel="0" collapsed="false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C4:L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2.56"/>
    <col collapsed="false" customWidth="true" hidden="false" outlineLevel="0" max="2" min="2" style="1" width="11.12"/>
    <col collapsed="false" customWidth="true" hidden="false" outlineLevel="0" max="6" min="3" style="1" width="12.7"/>
    <col collapsed="false" customWidth="true" hidden="false" outlineLevel="0" max="9" min="7" style="1" width="12.28"/>
    <col collapsed="false" customWidth="true" hidden="false" outlineLevel="0" max="10" min="10" style="1" width="12.56"/>
    <col collapsed="false" customWidth="true" hidden="false" outlineLevel="0" max="11" min="11" style="1" width="12.85"/>
  </cols>
  <sheetData>
    <row r="1" customFormat="false" ht="12.75" hidden="false" customHeight="true" outlineLevel="0" collapsed="false">
      <c r="A1" s="10" t="s">
        <v>451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48" t="s">
        <v>72</v>
      </c>
      <c r="B4" s="84" t="s">
        <v>75</v>
      </c>
      <c r="C4" s="84"/>
      <c r="D4" s="84"/>
      <c r="E4" s="84"/>
      <c r="F4" s="84"/>
      <c r="G4" s="84"/>
      <c r="H4" s="84"/>
      <c r="I4" s="84"/>
      <c r="J4" s="84"/>
      <c r="K4" s="84"/>
      <c r="L4" s="67"/>
    </row>
    <row r="5" customFormat="false" ht="12.75" hidden="false" customHeight="true" outlineLevel="0" collapsed="false">
      <c r="A5" s="277" t="s">
        <v>453</v>
      </c>
      <c r="B5" s="109" t="n">
        <v>2019</v>
      </c>
      <c r="C5" s="110" t="n">
        <f aca="false">B5+1</f>
        <v>2020</v>
      </c>
      <c r="D5" s="110" t="n">
        <f aca="false">C5+1</f>
        <v>2021</v>
      </c>
      <c r="E5" s="110" t="n">
        <f aca="false">D5+1</f>
        <v>2022</v>
      </c>
      <c r="F5" s="110" t="n">
        <f aca="false">E5+1</f>
        <v>2023</v>
      </c>
      <c r="G5" s="110" t="n">
        <f aca="false">F5+1</f>
        <v>2024</v>
      </c>
      <c r="H5" s="110" t="n">
        <f aca="false">G5+1</f>
        <v>2025</v>
      </c>
      <c r="I5" s="110" t="n">
        <f aca="false">H5+1</f>
        <v>2026</v>
      </c>
      <c r="J5" s="110" t="n">
        <f aca="false">I5+1</f>
        <v>2027</v>
      </c>
      <c r="K5" s="111" t="n">
        <f aca="false">J5+1</f>
        <v>2028</v>
      </c>
      <c r="L5" s="67"/>
    </row>
    <row r="6" customFormat="false" ht="12.75" hidden="false" customHeight="true" outlineLevel="0" collapsed="false">
      <c r="A6" s="94"/>
      <c r="B6" s="278"/>
      <c r="C6" s="92"/>
      <c r="D6" s="92"/>
      <c r="E6" s="92"/>
      <c r="F6" s="92"/>
      <c r="G6" s="92"/>
      <c r="H6" s="92"/>
      <c r="I6" s="92"/>
      <c r="J6" s="92"/>
      <c r="K6" s="279"/>
      <c r="L6" s="67"/>
    </row>
    <row r="7" customFormat="false" ht="12.75" hidden="false" customHeight="true" outlineLevel="0" collapsed="false">
      <c r="A7" s="241" t="s">
        <v>454</v>
      </c>
      <c r="B7" s="208" t="n">
        <f aca="false">'رأس المال المستثمر'!C14</f>
        <v>2221400</v>
      </c>
      <c r="C7" s="211" t="n">
        <f aca="false">B7</f>
        <v>2221400</v>
      </c>
      <c r="D7" s="211" t="n">
        <f aca="false">C7</f>
        <v>2221400</v>
      </c>
      <c r="E7" s="211" t="n">
        <f aca="false">D7</f>
        <v>2221400</v>
      </c>
      <c r="F7" s="211" t="n">
        <f aca="false">E7</f>
        <v>2221400</v>
      </c>
      <c r="G7" s="211" t="n">
        <f aca="false">F7</f>
        <v>2221400</v>
      </c>
      <c r="H7" s="211" t="n">
        <f aca="false">G7</f>
        <v>2221400</v>
      </c>
      <c r="I7" s="211" t="n">
        <f aca="false">H7</f>
        <v>2221400</v>
      </c>
      <c r="J7" s="211" t="n">
        <f aca="false">I7</f>
        <v>2221400</v>
      </c>
      <c r="K7" s="212" t="n">
        <f aca="false">J7</f>
        <v>2221400</v>
      </c>
      <c r="L7" s="67"/>
    </row>
    <row r="8" customFormat="false" ht="12.75" hidden="false" customHeight="true" outlineLevel="0" collapsed="false">
      <c r="A8" s="241" t="s">
        <v>455</v>
      </c>
      <c r="B8" s="278"/>
      <c r="C8" s="38"/>
      <c r="D8" s="38"/>
      <c r="E8" s="38"/>
      <c r="F8" s="38"/>
      <c r="G8" s="38"/>
      <c r="H8" s="38"/>
      <c r="I8" s="38"/>
      <c r="J8" s="38"/>
      <c r="K8" s="39"/>
      <c r="L8" s="67"/>
    </row>
    <row r="9" customFormat="false" ht="12.75" hidden="false" customHeight="true" outlineLevel="0" collapsed="false">
      <c r="A9" s="94" t="s">
        <v>456</v>
      </c>
      <c r="B9" s="278" t="n">
        <v>0</v>
      </c>
      <c r="C9" s="35" t="n">
        <f aca="false">B13</f>
        <v>-20740</v>
      </c>
      <c r="D9" s="35" t="n">
        <f aca="false">C13</f>
        <v>-10210</v>
      </c>
      <c r="E9" s="35" t="n">
        <f aca="false">D13</f>
        <v>31590</v>
      </c>
      <c r="F9" s="35" t="n">
        <f aca="false">E13</f>
        <v>73390</v>
      </c>
      <c r="G9" s="35" t="n">
        <f aca="false">F13</f>
        <v>115190</v>
      </c>
      <c r="H9" s="35" t="n">
        <f aca="false">G13</f>
        <v>176190</v>
      </c>
      <c r="I9" s="35" t="n">
        <f aca="false">H13</f>
        <v>237190</v>
      </c>
      <c r="J9" s="35" t="n">
        <f aca="false">I13</f>
        <v>298190</v>
      </c>
      <c r="K9" s="36" t="n">
        <f aca="false">J13</f>
        <v>359190</v>
      </c>
      <c r="L9" s="67"/>
    </row>
    <row r="10" customFormat="false" ht="12.75" hidden="false" customHeight="true" outlineLevel="0" collapsed="false">
      <c r="A10" s="94" t="s">
        <v>457</v>
      </c>
      <c r="B10" s="34" t="n">
        <f aca="false">'قائمة الدخل'!B15</f>
        <v>-20740</v>
      </c>
      <c r="C10" s="35" t="n">
        <f aca="false">'قائمة الدخل'!C15</f>
        <v>10530</v>
      </c>
      <c r="D10" s="35" t="n">
        <f aca="false">'قائمة الدخل'!D15</f>
        <v>41800</v>
      </c>
      <c r="E10" s="35" t="n">
        <f aca="false">'قائمة الدخل'!E15</f>
        <v>41800</v>
      </c>
      <c r="F10" s="35" t="n">
        <f aca="false">'قائمة الدخل'!F15</f>
        <v>41800</v>
      </c>
      <c r="G10" s="35" t="n">
        <f aca="false">'قائمة الدخل'!G15</f>
        <v>61000</v>
      </c>
      <c r="H10" s="35" t="n">
        <f aca="false">'قائمة الدخل'!H15</f>
        <v>61000</v>
      </c>
      <c r="I10" s="35" t="n">
        <f aca="false">'قائمة الدخل'!I15</f>
        <v>61000</v>
      </c>
      <c r="J10" s="35" t="n">
        <f aca="false">'قائمة الدخل'!J15</f>
        <v>61000</v>
      </c>
      <c r="K10" s="36" t="n">
        <f aca="false">'قائمة الدخل'!K15</f>
        <v>61000</v>
      </c>
      <c r="L10" s="67"/>
    </row>
    <row r="11" customFormat="false" ht="12.75" hidden="false" customHeight="true" outlineLevel="0" collapsed="false">
      <c r="A11" s="241" t="s">
        <v>458</v>
      </c>
      <c r="B11" s="208" t="n">
        <f aca="false">SUM(B9:B10)</f>
        <v>-20740</v>
      </c>
      <c r="C11" s="211" t="n">
        <f aca="false">SUM(C9:C10)</f>
        <v>-10210</v>
      </c>
      <c r="D11" s="211" t="n">
        <f aca="false">SUM(D9:D10)</f>
        <v>31590</v>
      </c>
      <c r="E11" s="211" t="n">
        <f aca="false">SUM(E9:E10)</f>
        <v>73390</v>
      </c>
      <c r="F11" s="211" t="n">
        <f aca="false">SUM(F9:F10)</f>
        <v>115190</v>
      </c>
      <c r="G11" s="211" t="n">
        <f aca="false">SUM(G9:G10)</f>
        <v>176190</v>
      </c>
      <c r="H11" s="211" t="n">
        <f aca="false">SUM(H9:H10)</f>
        <v>237190</v>
      </c>
      <c r="I11" s="211" t="n">
        <f aca="false">SUM(I9:I10)</f>
        <v>298190</v>
      </c>
      <c r="J11" s="211" t="n">
        <f aca="false">SUM(J9:J10)</f>
        <v>359190</v>
      </c>
      <c r="K11" s="212" t="n">
        <f aca="false">SUM(K9:K10)</f>
        <v>420190</v>
      </c>
      <c r="L11" s="67"/>
    </row>
    <row r="12" customFormat="false" ht="12.75" hidden="false" customHeight="true" outlineLevel="0" collapsed="false">
      <c r="A12" s="94" t="s">
        <v>387</v>
      </c>
      <c r="B12" s="34" t="n">
        <f aca="false">'قائمة الزكاة والضريبة'!B19</f>
        <v>0</v>
      </c>
      <c r="C12" s="35" t="n">
        <f aca="false">'قائمة الزكاة والضريبة'!C19</f>
        <v>0</v>
      </c>
      <c r="D12" s="35" t="n">
        <f aca="false">'قائمة الزكاة والضريبة'!D19</f>
        <v>0</v>
      </c>
      <c r="E12" s="35" t="n">
        <f aca="false">'قائمة الزكاة والضريبة'!E19</f>
        <v>0</v>
      </c>
      <c r="F12" s="35" t="n">
        <f aca="false">'قائمة الزكاة والضريبة'!F19</f>
        <v>0</v>
      </c>
      <c r="G12" s="35" t="n">
        <f aca="false">'قائمة الزكاة والضريبة'!G19</f>
        <v>0</v>
      </c>
      <c r="H12" s="35" t="n">
        <f aca="false">'قائمة الزكاة والضريبة'!H19</f>
        <v>0</v>
      </c>
      <c r="I12" s="35" t="n">
        <f aca="false">'قائمة الزكاة والضريبة'!I19</f>
        <v>0</v>
      </c>
      <c r="J12" s="35" t="n">
        <f aca="false">'قائمة الزكاة والضريبة'!J19</f>
        <v>0</v>
      </c>
      <c r="K12" s="36" t="n">
        <f aca="false">'قائمة الزكاة والضريبة'!K19</f>
        <v>0</v>
      </c>
      <c r="L12" s="67"/>
    </row>
    <row r="13" customFormat="false" ht="12.75" hidden="false" customHeight="true" outlineLevel="0" collapsed="false">
      <c r="A13" s="241" t="s">
        <v>459</v>
      </c>
      <c r="B13" s="208" t="n">
        <f aca="false">B11-B12</f>
        <v>-20740</v>
      </c>
      <c r="C13" s="211" t="n">
        <f aca="false">C11-C12</f>
        <v>-10210</v>
      </c>
      <c r="D13" s="211" t="n">
        <f aca="false">D11-D12</f>
        <v>31590</v>
      </c>
      <c r="E13" s="211" t="n">
        <f aca="false">E11-E12</f>
        <v>73390</v>
      </c>
      <c r="F13" s="211" t="n">
        <f aca="false">F11-F12</f>
        <v>115190</v>
      </c>
      <c r="G13" s="211" t="n">
        <f aca="false">G11-G12</f>
        <v>176190</v>
      </c>
      <c r="H13" s="211" t="n">
        <f aca="false">H11-H12</f>
        <v>237190</v>
      </c>
      <c r="I13" s="211" t="n">
        <f aca="false">I11-I12</f>
        <v>298190</v>
      </c>
      <c r="J13" s="211" t="n">
        <f aca="false">J11-J12</f>
        <v>359190</v>
      </c>
      <c r="K13" s="212" t="n">
        <f aca="false">K11-K12</f>
        <v>420190</v>
      </c>
      <c r="L13" s="67"/>
    </row>
    <row r="14" customFormat="false" ht="12.75" hidden="false" customHeight="true" outlineLevel="0" collapsed="false">
      <c r="A14" s="94"/>
      <c r="B14" s="94"/>
      <c r="C14" s="67"/>
      <c r="D14" s="67"/>
      <c r="E14" s="67"/>
      <c r="F14" s="67"/>
      <c r="G14" s="67"/>
      <c r="H14" s="67"/>
      <c r="I14" s="67"/>
      <c r="J14" s="67"/>
      <c r="K14" s="137"/>
      <c r="L14" s="67"/>
    </row>
    <row r="15" customFormat="false" ht="13.5" hidden="false" customHeight="true" outlineLevel="0" collapsed="false">
      <c r="A15" s="272" t="s">
        <v>460</v>
      </c>
      <c r="B15" s="113" t="n">
        <f aca="false">B7+B13</f>
        <v>2200660</v>
      </c>
      <c r="C15" s="192" t="n">
        <f aca="false">C7+C13</f>
        <v>2211190</v>
      </c>
      <c r="D15" s="192" t="n">
        <f aca="false">D7+D13</f>
        <v>2252990</v>
      </c>
      <c r="E15" s="192" t="n">
        <f aca="false">E7+E13</f>
        <v>2294790</v>
      </c>
      <c r="F15" s="192" t="n">
        <f aca="false">F7+F13</f>
        <v>2336590</v>
      </c>
      <c r="G15" s="192" t="n">
        <f aca="false">G7+G13</f>
        <v>2397590</v>
      </c>
      <c r="H15" s="192" t="n">
        <f aca="false">H7+H13</f>
        <v>2458590</v>
      </c>
      <c r="I15" s="192" t="n">
        <f aca="false">I7+I13</f>
        <v>2519590</v>
      </c>
      <c r="J15" s="192" t="n">
        <f aca="false">J7+J13</f>
        <v>2580590</v>
      </c>
      <c r="K15" s="193" t="n">
        <f aca="false">K7+K13</f>
        <v>2641590</v>
      </c>
      <c r="L15" s="67"/>
    </row>
  </sheetData>
  <sheetProtection sheet="true" password="9abc" formatCells="false" formatColumns="false" formatRows="false"/>
  <mergeCells count="5">
    <mergeCell ref="A1:L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46.7"/>
    <col collapsed="false" customWidth="true" hidden="false" outlineLevel="0" max="2" min="2" style="1" width="13.56"/>
    <col collapsed="false" customWidth="true" hidden="false" outlineLevel="0" max="3" min="3" style="1" width="14.41"/>
    <col collapsed="false" customWidth="true" hidden="false" outlineLevel="0" max="4" min="4" style="1" width="13.99"/>
    <col collapsed="false" customWidth="true" hidden="false" outlineLevel="0" max="5" min="5" style="1" width="13.85"/>
    <col collapsed="false" customWidth="true" hidden="false" outlineLevel="0" max="6" min="6" style="1" width="13.15"/>
    <col collapsed="false" customWidth="true" hidden="false" outlineLevel="0" max="7" min="7" style="1" width="14.28"/>
    <col collapsed="false" customWidth="true" hidden="false" outlineLevel="0" max="8" min="8" style="1" width="13.85"/>
    <col collapsed="false" customWidth="true" hidden="false" outlineLevel="0" max="9" min="9" style="1" width="13.15"/>
    <col collapsed="false" customWidth="true" hidden="false" outlineLevel="0" max="10" min="10" style="1" width="13.41"/>
    <col collapsed="false" customWidth="true" hidden="false" outlineLevel="0" max="11" min="11" style="1" width="14.41"/>
  </cols>
  <sheetData>
    <row r="1" customFormat="false" ht="12.75" hidden="false" customHeight="true" outlineLevel="0" collapsed="false">
      <c r="A1" s="10" t="s">
        <v>461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17.2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 t="s">
        <v>71</v>
      </c>
    </row>
    <row r="4" customFormat="false" ht="17.25" hidden="false" customHeight="true" outlineLevel="0" collapsed="false">
      <c r="A4" s="48" t="s">
        <v>72</v>
      </c>
      <c r="B4" s="84" t="s">
        <v>75</v>
      </c>
      <c r="C4" s="84"/>
      <c r="D4" s="84"/>
      <c r="E4" s="84"/>
      <c r="F4" s="84"/>
      <c r="G4" s="84"/>
      <c r="H4" s="84"/>
      <c r="I4" s="84"/>
      <c r="J4" s="84"/>
      <c r="K4" s="84"/>
      <c r="L4" s="67"/>
    </row>
    <row r="5" customFormat="false" ht="12.75" hidden="false" customHeight="true" outlineLevel="0" collapsed="false">
      <c r="A5" s="108" t="s">
        <v>463</v>
      </c>
      <c r="B5" s="109" t="n">
        <v>2019</v>
      </c>
      <c r="C5" s="110" t="n">
        <f aca="false">B5+1</f>
        <v>2020</v>
      </c>
      <c r="D5" s="110" t="n">
        <f aca="false">C5+1</f>
        <v>2021</v>
      </c>
      <c r="E5" s="110" t="n">
        <f aca="false">D5+1</f>
        <v>2022</v>
      </c>
      <c r="F5" s="110" t="n">
        <f aca="false">E5+1</f>
        <v>2023</v>
      </c>
      <c r="G5" s="110" t="n">
        <f aca="false">F5+1</f>
        <v>2024</v>
      </c>
      <c r="H5" s="110" t="n">
        <f aca="false">G5+1</f>
        <v>2025</v>
      </c>
      <c r="I5" s="110" t="n">
        <f aca="false">H5+1</f>
        <v>2026</v>
      </c>
      <c r="J5" s="110" t="n">
        <f aca="false">I5+1</f>
        <v>2027</v>
      </c>
      <c r="K5" s="111" t="n">
        <f aca="false">J5+1</f>
        <v>2028</v>
      </c>
      <c r="L5" s="67"/>
    </row>
    <row r="6" customFormat="false" ht="12.75" hidden="false" customHeight="true" outlineLevel="0" collapsed="false">
      <c r="A6" s="241"/>
      <c r="B6" s="37" t="s">
        <v>71</v>
      </c>
      <c r="C6" s="37" t="s">
        <v>71</v>
      </c>
      <c r="D6" s="37" t="s">
        <v>71</v>
      </c>
      <c r="E6" s="37" t="s">
        <v>71</v>
      </c>
      <c r="F6" s="37" t="s">
        <v>71</v>
      </c>
      <c r="G6" s="37" t="s">
        <v>71</v>
      </c>
      <c r="H6" s="37" t="s">
        <v>71</v>
      </c>
      <c r="I6" s="37" t="s">
        <v>71</v>
      </c>
      <c r="J6" s="37" t="s">
        <v>71</v>
      </c>
      <c r="K6" s="37" t="s">
        <v>71</v>
      </c>
      <c r="L6" s="67"/>
    </row>
    <row r="7" customFormat="false" ht="12.75" hidden="false" customHeight="true" outlineLevel="0" collapsed="false">
      <c r="A7" s="94" t="s">
        <v>464</v>
      </c>
      <c r="B7" s="280" t="n">
        <v>0</v>
      </c>
      <c r="C7" s="253" t="n">
        <v>0</v>
      </c>
      <c r="D7" s="253" t="n">
        <v>0</v>
      </c>
      <c r="E7" s="253" t="n">
        <v>0</v>
      </c>
      <c r="F7" s="253" t="n">
        <v>0</v>
      </c>
      <c r="G7" s="253" t="n">
        <v>0</v>
      </c>
      <c r="H7" s="253" t="n">
        <v>0</v>
      </c>
      <c r="I7" s="253" t="n">
        <v>0</v>
      </c>
      <c r="J7" s="253" t="n">
        <v>0</v>
      </c>
      <c r="K7" s="217" t="n">
        <v>0</v>
      </c>
      <c r="L7" s="67"/>
    </row>
    <row r="8" customFormat="false" ht="12.75" hidden="false" customHeight="true" outlineLevel="0" collapsed="false">
      <c r="A8" s="241" t="s">
        <v>465</v>
      </c>
      <c r="B8" s="37"/>
      <c r="C8" s="38"/>
      <c r="D8" s="38"/>
      <c r="E8" s="38"/>
      <c r="F8" s="38"/>
      <c r="G8" s="38"/>
      <c r="H8" s="38"/>
      <c r="I8" s="38"/>
      <c r="J8" s="38"/>
      <c r="K8" s="39"/>
      <c r="L8" s="67"/>
    </row>
    <row r="9" customFormat="false" ht="12.75" hidden="false" customHeight="true" outlineLevel="0" collapsed="false">
      <c r="A9" s="94" t="s">
        <v>454</v>
      </c>
      <c r="B9" s="37" t="n">
        <v>0</v>
      </c>
      <c r="C9" s="35" t="n">
        <f aca="false">B9</f>
        <v>0</v>
      </c>
      <c r="D9" s="38" t="n">
        <v>0</v>
      </c>
      <c r="E9" s="35" t="n">
        <f aca="false">D9</f>
        <v>0</v>
      </c>
      <c r="F9" s="35" t="n">
        <f aca="false">E9</f>
        <v>0</v>
      </c>
      <c r="G9" s="35" t="n">
        <f aca="false">F9</f>
        <v>0</v>
      </c>
      <c r="H9" s="35" t="n">
        <f aca="false">G9</f>
        <v>0</v>
      </c>
      <c r="I9" s="35" t="n">
        <f aca="false">H9</f>
        <v>0</v>
      </c>
      <c r="J9" s="35" t="n">
        <f aca="false">I9</f>
        <v>0</v>
      </c>
      <c r="K9" s="36" t="n">
        <f aca="false">J9</f>
        <v>0</v>
      </c>
      <c r="L9" s="67"/>
    </row>
    <row r="10" customFormat="false" ht="12.75" hidden="false" customHeight="true" outlineLevel="0" collapsed="false">
      <c r="A10" s="94" t="s">
        <v>150</v>
      </c>
      <c r="B10" s="34" t="n">
        <f aca="false">'برنامج سداد القرض'!B16</f>
        <v>0</v>
      </c>
      <c r="C10" s="35" t="n">
        <f aca="false">'برنامج سداد القرض'!C16</f>
        <v>0</v>
      </c>
      <c r="D10" s="35" t="n">
        <f aca="false">'برنامج سداد القرض'!D16</f>
        <v>0</v>
      </c>
      <c r="E10" s="35" t="n">
        <f aca="false">'برنامج سداد القرض'!E16</f>
        <v>0</v>
      </c>
      <c r="F10" s="35" t="n">
        <f aca="false">'برنامج سداد القرض'!F16</f>
        <v>0</v>
      </c>
      <c r="G10" s="35" t="n">
        <f aca="false">'برنامج سداد القرض'!G16</f>
        <v>0</v>
      </c>
      <c r="H10" s="35" t="n">
        <f aca="false">'برنامج سداد القرض'!H16</f>
        <v>0</v>
      </c>
      <c r="I10" s="35" t="n">
        <f aca="false">'برنامج سداد القرض'!I16</f>
        <v>0</v>
      </c>
      <c r="J10" s="35" t="n">
        <f aca="false">'برنامج سداد القرض'!J16</f>
        <v>0</v>
      </c>
      <c r="K10" s="36" t="n">
        <f aca="false">'برنامج سداد القرض'!K16</f>
        <v>0</v>
      </c>
      <c r="L10" s="67"/>
    </row>
    <row r="11" customFormat="false" ht="12.75" hidden="false" customHeight="true" outlineLevel="0" collapsed="false">
      <c r="A11" s="94" t="s">
        <v>466</v>
      </c>
      <c r="B11" s="34" t="n">
        <f aca="false">'قائمة التغيرات في حقوق الملكية'!B9</f>
        <v>0</v>
      </c>
      <c r="C11" s="38" t="n">
        <v>0</v>
      </c>
      <c r="D11" s="38" t="n">
        <v>0</v>
      </c>
      <c r="E11" s="38" t="n">
        <v>0</v>
      </c>
      <c r="F11" s="38" t="n">
        <v>0</v>
      </c>
      <c r="G11" s="38" t="n">
        <v>0</v>
      </c>
      <c r="H11" s="38" t="n">
        <v>0</v>
      </c>
      <c r="I11" s="38" t="n">
        <v>0</v>
      </c>
      <c r="J11" s="38" t="n">
        <v>0</v>
      </c>
      <c r="K11" s="38" t="n">
        <v>0</v>
      </c>
      <c r="L11" s="67"/>
    </row>
    <row r="12" customFormat="false" ht="12.75" hidden="false" customHeight="true" outlineLevel="0" collapsed="false">
      <c r="A12" s="94" t="s">
        <v>467</v>
      </c>
      <c r="B12" s="34" t="n">
        <f aca="false">B7</f>
        <v>0</v>
      </c>
      <c r="C12" s="35" t="n">
        <f aca="false">C7</f>
        <v>0</v>
      </c>
      <c r="D12" s="35" t="n">
        <f aca="false">D7</f>
        <v>0</v>
      </c>
      <c r="E12" s="35" t="n">
        <f aca="false">E7</f>
        <v>0</v>
      </c>
      <c r="F12" s="35" t="n">
        <f aca="false">F7</f>
        <v>0</v>
      </c>
      <c r="G12" s="35" t="n">
        <f aca="false">G7</f>
        <v>0</v>
      </c>
      <c r="H12" s="35" t="n">
        <f aca="false">H7</f>
        <v>0</v>
      </c>
      <c r="I12" s="35" t="n">
        <f aca="false">I7</f>
        <v>0</v>
      </c>
      <c r="J12" s="35" t="n">
        <f aca="false">J7</f>
        <v>0</v>
      </c>
      <c r="K12" s="36" t="n">
        <f aca="false">K7</f>
        <v>0</v>
      </c>
      <c r="L12" s="67"/>
    </row>
    <row r="13" customFormat="false" ht="12.75" hidden="false" customHeight="true" outlineLevel="0" collapsed="false">
      <c r="A13" s="241" t="s">
        <v>468</v>
      </c>
      <c r="B13" s="208" t="n">
        <f aca="false">SUM(B9:B12)</f>
        <v>0</v>
      </c>
      <c r="C13" s="211" t="n">
        <f aca="false">SUM(C9:C12)</f>
        <v>0</v>
      </c>
      <c r="D13" s="211" t="n">
        <f aca="false">SUM(D9:D12)</f>
        <v>0</v>
      </c>
      <c r="E13" s="211" t="n">
        <f aca="false">SUM(E9:E12)</f>
        <v>0</v>
      </c>
      <c r="F13" s="211" t="n">
        <f aca="false">SUM(F9:F12)</f>
        <v>0</v>
      </c>
      <c r="G13" s="211" t="n">
        <f aca="false">SUM(G9:G12)</f>
        <v>0</v>
      </c>
      <c r="H13" s="211" t="n">
        <f aca="false">SUM(H9:H12)</f>
        <v>0</v>
      </c>
      <c r="I13" s="211" t="n">
        <f aca="false">SUM(I9:I12)</f>
        <v>0</v>
      </c>
      <c r="J13" s="211" t="n">
        <f aca="false">SUM(J9:J12)</f>
        <v>0</v>
      </c>
      <c r="K13" s="212" t="n">
        <f aca="false">SUM(K9:K12)</f>
        <v>0</v>
      </c>
      <c r="L13" s="67"/>
    </row>
    <row r="14" customFormat="false" ht="12.75" hidden="false" customHeight="true" outlineLevel="0" collapsed="false">
      <c r="A14" s="241" t="s">
        <v>469</v>
      </c>
      <c r="B14" s="94"/>
      <c r="C14" s="67"/>
      <c r="D14" s="67"/>
      <c r="E14" s="67"/>
      <c r="F14" s="67"/>
      <c r="G14" s="67"/>
      <c r="H14" s="67"/>
      <c r="I14" s="67"/>
      <c r="J14" s="67"/>
      <c r="K14" s="137"/>
      <c r="L14" s="67"/>
    </row>
    <row r="15" customFormat="false" ht="12.75" hidden="false" customHeight="true" outlineLevel="0" collapsed="false">
      <c r="A15" s="94" t="s">
        <v>470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  <c r="L15" s="67"/>
    </row>
    <row r="16" customFormat="false" ht="12.75" hidden="false" customHeight="true" outlineLevel="0" collapsed="false">
      <c r="A16" s="94" t="s">
        <v>471</v>
      </c>
      <c r="B16" s="37" t="n">
        <v>0</v>
      </c>
      <c r="C16" s="37" t="n">
        <v>0</v>
      </c>
      <c r="D16" s="37" t="n">
        <v>0</v>
      </c>
      <c r="E16" s="37" t="n">
        <v>0</v>
      </c>
      <c r="F16" s="35" t="n">
        <f aca="false">'م.التأسيس'!F19</f>
        <v>0</v>
      </c>
      <c r="G16" s="35" t="n">
        <f aca="false">'م.التأسيس'!G19</f>
        <v>0</v>
      </c>
      <c r="H16" s="35" t="n">
        <f aca="false">'م.التأسيس'!H19</f>
        <v>0</v>
      </c>
      <c r="I16" s="35" t="n">
        <f aca="false">'م.التأسيس'!I19</f>
        <v>0</v>
      </c>
      <c r="J16" s="35" t="n">
        <f aca="false">'م.التأسيس'!J19</f>
        <v>0</v>
      </c>
      <c r="K16" s="36" t="n">
        <f aca="false">'م.التأسيس'!K19</f>
        <v>0</v>
      </c>
      <c r="L16" s="67"/>
    </row>
    <row r="17" customFormat="false" ht="12.75" hidden="false" customHeight="true" outlineLevel="0" collapsed="false">
      <c r="A17" s="241" t="s">
        <v>472</v>
      </c>
      <c r="B17" s="208" t="n">
        <f aca="false">SUM(B15:B16)</f>
        <v>0</v>
      </c>
      <c r="C17" s="211" t="n">
        <f aca="false">SUM(C15:C16)</f>
        <v>0</v>
      </c>
      <c r="D17" s="211" t="n">
        <f aca="false">SUM(D15:D16)</f>
        <v>0</v>
      </c>
      <c r="E17" s="211" t="n">
        <f aca="false">SUM(E15:E16)</f>
        <v>0</v>
      </c>
      <c r="F17" s="211" t="n">
        <f aca="false">SUM(F15:F16)</f>
        <v>0</v>
      </c>
      <c r="G17" s="211" t="n">
        <f aca="false">SUM(G15:G16)</f>
        <v>0</v>
      </c>
      <c r="H17" s="211" t="n">
        <f aca="false">SUM(H15:H16)</f>
        <v>0</v>
      </c>
      <c r="I17" s="211" t="n">
        <f aca="false">SUM(I15:I16)</f>
        <v>0</v>
      </c>
      <c r="J17" s="211" t="n">
        <f aca="false">SUM(J15:J16)</f>
        <v>0</v>
      </c>
      <c r="K17" s="212" t="n">
        <f aca="false">SUM(K15:K16)</f>
        <v>0</v>
      </c>
      <c r="L17" s="67"/>
    </row>
    <row r="18" customFormat="false" ht="12.75" hidden="false" customHeight="true" outlineLevel="0" collapsed="false">
      <c r="A18" s="94" t="s">
        <v>473</v>
      </c>
      <c r="B18" s="281" t="n">
        <f aca="false">B13-B17</f>
        <v>0</v>
      </c>
      <c r="C18" s="96" t="n">
        <f aca="false">C13-C17</f>
        <v>0</v>
      </c>
      <c r="D18" s="96" t="n">
        <f aca="false">D13-D17</f>
        <v>0</v>
      </c>
      <c r="E18" s="96" t="n">
        <f aca="false">E13-E17</f>
        <v>0</v>
      </c>
      <c r="F18" s="96" t="n">
        <f aca="false">F13-F17</f>
        <v>0</v>
      </c>
      <c r="G18" s="96" t="n">
        <f aca="false">G13-G17</f>
        <v>0</v>
      </c>
      <c r="H18" s="96" t="n">
        <f aca="false">H13-H17</f>
        <v>0</v>
      </c>
      <c r="I18" s="96" t="n">
        <f aca="false">I13-I17</f>
        <v>0</v>
      </c>
      <c r="J18" s="96" t="n">
        <f aca="false">J13-J17</f>
        <v>0</v>
      </c>
      <c r="K18" s="282" t="n">
        <f aca="false">K13-K17</f>
        <v>0</v>
      </c>
      <c r="L18" s="67"/>
    </row>
    <row r="19" customFormat="false" ht="13.5" hidden="false" customHeight="true" outlineLevel="0" collapsed="false">
      <c r="A19" s="139" t="s">
        <v>474</v>
      </c>
      <c r="B19" s="113" t="n">
        <f aca="false">B18*2.5%</f>
        <v>0</v>
      </c>
      <c r="C19" s="192" t="n">
        <f aca="false">C18*2.5%</f>
        <v>0</v>
      </c>
      <c r="D19" s="192" t="n">
        <f aca="false">D18*2.5%</f>
        <v>0</v>
      </c>
      <c r="E19" s="192" t="n">
        <f aca="false">E18*2.5%</f>
        <v>0</v>
      </c>
      <c r="F19" s="192" t="n">
        <f aca="false">F18*2.5%</f>
        <v>0</v>
      </c>
      <c r="G19" s="192" t="n">
        <f aca="false">G18*2.5%</f>
        <v>0</v>
      </c>
      <c r="H19" s="192" t="n">
        <f aca="false">H18*2.5%</f>
        <v>0</v>
      </c>
      <c r="I19" s="192" t="n">
        <f aca="false">I18*2.5%</f>
        <v>0</v>
      </c>
      <c r="J19" s="192" t="n">
        <f aca="false">J18*2.5%</f>
        <v>0</v>
      </c>
      <c r="K19" s="193" t="n">
        <f aca="false">K18*2.5%</f>
        <v>0</v>
      </c>
      <c r="L19" s="67"/>
    </row>
    <row r="20" customFormat="false" ht="12.75" hidden="false" customHeight="true" outlineLevel="0" collapsed="false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</row>
    <row r="21" customFormat="false" ht="12.75" hidden="false" customHeight="true" outlineLevel="0" collapsed="false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</row>
    <row r="22" customFormat="false" ht="12.75" hidden="false" customHeight="true" outlineLevel="0" collapsed="false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</row>
    <row r="23" customFormat="false" ht="12.75" hidden="false" customHeight="true" outlineLevel="0" collapsed="false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</row>
  </sheetData>
  <sheetProtection sheet="true" password="9abc" formatCells="false" formatColumns="false" formatRows="false"/>
  <mergeCells count="5">
    <mergeCell ref="A1:L1"/>
    <mergeCell ref="A2:K2"/>
    <mergeCell ref="A3:C3"/>
    <mergeCell ref="D3:E3"/>
    <mergeCell ref="B4:K4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true" verticalCentered="false"/>
  <pageMargins left="0" right="0" top="1.5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6"/>
  <sheetViews>
    <sheetView showFormulas="false" showGridLines="true" showRowColHeaders="true" showZeros="true" rightToLeft="true" tabSelected="false" showOutlineSymbols="true" defaultGridColor="true" view="normal" topLeftCell="A4" colorId="64" zoomScale="100" zoomScaleNormal="100" zoomScalePageLayoutView="100" workbookViewId="0">
      <selection pane="topLeft" activeCell="D4" activeCellId="0" sqref="D4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3.7"/>
    <col collapsed="false" customWidth="true" hidden="false" outlineLevel="0" max="2" min="2" style="1" width="31.56"/>
    <col collapsed="false" customWidth="true" hidden="false" outlineLevel="0" max="3" min="3" style="1" width="20.13"/>
    <col collapsed="false" customWidth="true" hidden="false" outlineLevel="0" max="4" min="4" style="1" width="16.99"/>
    <col collapsed="false" customWidth="true" hidden="false" outlineLevel="0" max="5" min="5" style="1" width="17.7"/>
    <col collapsed="false" customWidth="true" hidden="false" outlineLevel="0" max="6" min="6" style="1" width="18.56"/>
    <col collapsed="false" customWidth="true" hidden="false" outlineLevel="0" max="7" min="7" style="1" width="15.56"/>
    <col collapsed="false" customWidth="true" hidden="false" outlineLevel="0" max="8" min="8" style="1" width="19.56"/>
    <col collapsed="false" customWidth="true" hidden="false" outlineLevel="0" max="9" min="9" style="1" width="17.85"/>
    <col collapsed="false" customWidth="true" hidden="false" outlineLevel="0" max="10" min="10" style="1" width="25.41"/>
  </cols>
  <sheetData>
    <row r="1" customFormat="false" ht="12.75" hidden="false" customHeight="true" outlineLevel="0" collapsed="false">
      <c r="A1" s="10" t="s">
        <v>475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customFormat="false" ht="12.75" hidden="false" customHeight="true" outlineLevel="0" collapsed="false">
      <c r="A2" s="10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12.75" hidden="false" customHeight="true" outlineLevel="0" collapsed="false">
      <c r="A3" s="11" t="s">
        <v>57</v>
      </c>
      <c r="B3" s="11"/>
      <c r="C3" s="11"/>
      <c r="D3" s="12" t="s">
        <v>4</v>
      </c>
      <c r="E3" s="12"/>
      <c r="K3" s="1"/>
    </row>
    <row r="4" customFormat="false" ht="12.75" hidden="false" customHeight="true" outlineLevel="0" collapsed="false">
      <c r="A4" s="67"/>
      <c r="B4" s="67"/>
      <c r="C4" s="67"/>
      <c r="D4" s="283" t="s">
        <v>477</v>
      </c>
      <c r="E4" s="67"/>
      <c r="F4" s="67"/>
      <c r="G4" s="67"/>
      <c r="H4" s="67"/>
      <c r="I4" s="67"/>
      <c r="J4" s="67"/>
      <c r="K4" s="67"/>
      <c r="L4" s="67"/>
    </row>
    <row r="5" customFormat="false" ht="13.5" hidden="false" customHeight="true" outlineLevel="0" collapsed="false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customFormat="false" ht="13.5" hidden="false" customHeight="true" outlineLevel="0" collapsed="false">
      <c r="A6" s="67"/>
      <c r="B6" s="284" t="s">
        <v>478</v>
      </c>
      <c r="C6" s="285" t="s">
        <v>479</v>
      </c>
      <c r="D6" s="285" t="s">
        <v>480</v>
      </c>
      <c r="E6" s="285" t="s">
        <v>481</v>
      </c>
      <c r="F6" s="285" t="s">
        <v>482</v>
      </c>
      <c r="G6" s="285" t="s">
        <v>483</v>
      </c>
      <c r="H6" s="285" t="s">
        <v>484</v>
      </c>
      <c r="I6" s="285" t="s">
        <v>485</v>
      </c>
      <c r="J6" s="285" t="s">
        <v>486</v>
      </c>
      <c r="K6" s="67"/>
      <c r="L6" s="67"/>
    </row>
    <row r="7" customFormat="false" ht="12.75" hidden="false" customHeight="true" outlineLevel="0" collapsed="false">
      <c r="A7" s="67"/>
      <c r="B7" s="183" t="s">
        <v>399</v>
      </c>
      <c r="C7" s="28"/>
      <c r="D7" s="286"/>
      <c r="E7" s="28"/>
      <c r="F7" s="28"/>
      <c r="G7" s="28"/>
      <c r="H7" s="28"/>
      <c r="I7" s="28"/>
      <c r="J7" s="29"/>
      <c r="K7" s="67"/>
      <c r="L7" s="67"/>
    </row>
    <row r="8" customFormat="false" ht="12.75" hidden="false" customHeight="true" outlineLevel="0" collapsed="false">
      <c r="A8" s="67"/>
      <c r="B8" s="183" t="s">
        <v>400</v>
      </c>
      <c r="C8" s="28"/>
      <c r="D8" s="286"/>
      <c r="E8" s="28"/>
      <c r="F8" s="28"/>
      <c r="G8" s="28"/>
      <c r="H8" s="28"/>
      <c r="I8" s="28"/>
      <c r="J8" s="29"/>
      <c r="K8" s="67"/>
      <c r="L8" s="67"/>
    </row>
    <row r="9" customFormat="false" ht="12.75" hidden="false" customHeight="true" outlineLevel="0" collapsed="false">
      <c r="A9" s="67"/>
      <c r="B9" s="183" t="s">
        <v>401</v>
      </c>
      <c r="C9" s="28"/>
      <c r="D9" s="286"/>
      <c r="E9" s="28"/>
      <c r="F9" s="28"/>
      <c r="G9" s="28"/>
      <c r="H9" s="28"/>
      <c r="I9" s="28"/>
      <c r="J9" s="29"/>
      <c r="K9" s="67"/>
      <c r="L9" s="67"/>
    </row>
    <row r="10" customFormat="false" ht="13.5" hidden="false" customHeight="true" outlineLevel="0" collapsed="false">
      <c r="A10" s="67"/>
      <c r="B10" s="183" t="s">
        <v>402</v>
      </c>
      <c r="C10" s="28"/>
      <c r="D10" s="286"/>
      <c r="E10" s="28"/>
      <c r="F10" s="28"/>
      <c r="G10" s="28"/>
      <c r="H10" s="28"/>
      <c r="I10" s="28"/>
      <c r="J10" s="29"/>
      <c r="K10" s="67"/>
      <c r="L10" s="67"/>
    </row>
    <row r="11" customFormat="false" ht="13.5" hidden="false" customHeight="true" outlineLevel="0" collapsed="false">
      <c r="A11" s="67"/>
      <c r="B11" s="287" t="s">
        <v>449</v>
      </c>
      <c r="C11" s="288"/>
      <c r="D11" s="289"/>
      <c r="E11" s="288"/>
      <c r="F11" s="288"/>
      <c r="G11" s="288"/>
      <c r="H11" s="288"/>
      <c r="I11" s="288"/>
      <c r="J11" s="290"/>
      <c r="K11" s="67"/>
      <c r="L11" s="67"/>
    </row>
    <row r="12" customFormat="false" ht="12.75" hidden="false" customHeight="true" outlineLevel="0" collapsed="false">
      <c r="A12" s="67"/>
      <c r="B12" s="183" t="s">
        <v>450</v>
      </c>
      <c r="C12" s="28"/>
      <c r="D12" s="286"/>
      <c r="E12" s="28"/>
      <c r="F12" s="28"/>
      <c r="G12" s="28"/>
      <c r="H12" s="28"/>
      <c r="I12" s="28"/>
      <c r="J12" s="29"/>
      <c r="K12" s="67"/>
      <c r="L12" s="67"/>
    </row>
    <row r="13" customFormat="false" ht="13.5" hidden="false" customHeight="true" outlineLevel="0" collapsed="false">
      <c r="A13" s="67"/>
      <c r="B13" s="228" t="s">
        <v>393</v>
      </c>
      <c r="C13" s="291"/>
      <c r="D13" s="292"/>
      <c r="E13" s="291"/>
      <c r="F13" s="291"/>
      <c r="G13" s="291"/>
      <c r="H13" s="291"/>
      <c r="I13" s="291"/>
      <c r="J13" s="293"/>
      <c r="K13" s="67"/>
      <c r="L13" s="67"/>
    </row>
    <row r="14" customFormat="false" ht="12.75" hidden="false" customHeight="tru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</row>
    <row r="15" customFormat="false" ht="12.75" hidden="false" customHeight="true" outlineLevel="0" collapsed="false">
      <c r="A15" s="67"/>
      <c r="B15" s="294" t="s">
        <v>487</v>
      </c>
      <c r="C15" s="294"/>
      <c r="D15" s="294"/>
      <c r="E15" s="294"/>
      <c r="F15" s="294"/>
      <c r="G15" s="294"/>
      <c r="H15" s="294"/>
      <c r="I15" s="294"/>
      <c r="J15" s="294"/>
      <c r="K15" s="67"/>
      <c r="L15" s="67"/>
    </row>
    <row r="16" customFormat="false" ht="12.75" hidden="false" customHeight="false" outlineLevel="0" collapsed="false">
      <c r="B16" s="294"/>
      <c r="C16" s="294"/>
      <c r="D16" s="294"/>
      <c r="E16" s="294"/>
      <c r="F16" s="294"/>
      <c r="G16" s="294"/>
      <c r="H16" s="294"/>
      <c r="I16" s="294"/>
      <c r="J16" s="294"/>
    </row>
  </sheetData>
  <sheetProtection sheet="true" password="9abc" formatCells="false" formatColumns="false" formatRows="false"/>
  <mergeCells count="5">
    <mergeCell ref="A1:L1"/>
    <mergeCell ref="A2:L2"/>
    <mergeCell ref="A3:C3"/>
    <mergeCell ref="D3:E3"/>
    <mergeCell ref="B15:J16"/>
  </mergeCells>
  <hyperlinks>
    <hyperlink ref="A3" r:id="rId1" display="إعداد شركة جوجان لخدمات الأعمال"/>
    <hyperlink ref="D3" r:id="rId2" display="googanconsult.com"/>
  </hyperlinks>
  <printOptions headings="false" gridLines="false" gridLinesSet="true" horizontalCentered="false" verticalCentered="false"/>
  <pageMargins left="0.75" right="0.75" top="1" bottom="1" header="0.511805555555556" footer="0.511805555555556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نموذج مالي مجاني من شركة جوجان لخدمات الأعمال</oddHeader>
    <oddFooter>&amp;C&amp;8 إعداد شركة جوجان لخدمات الأعمال - googanconsult.com - bloggoogan.com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2008-05-29T22:49:01Z</dcterms:created>
  <dc:creator>شركة جوجان لخدمات الأعمال</dc:creator>
  <dc:description/>
  <cp:keywords>جوجان دراسة جدوى نموذج مالي googanconsult.com</cp:keywords>
  <dc:language>en-US</dc:language>
  <cp:lastModifiedBy>شركة جوجان لخدمات الأعمال</cp:lastModifiedBy>
  <cp:lastPrinted>2009-05-18T20:18:56Z</cp:lastPrinted>
  <dcterms:modified xsi:type="dcterms:W3CDTF">2026-11-05T10:41:34Z</dcterms:modified>
  <cp:revision>0</cp:revision>
  <dc:subject>googanconsult.com</dc:subject>
  <dc:title>النموذج المالي لدراسة الجدوى - جوجان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